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LAAKAK\Desktop\Yleiset\"/>
    </mc:Choice>
  </mc:AlternateContent>
  <xr:revisionPtr revIDLastSave="0" documentId="13_ncr:1_{31D8201F-11A4-4ACF-A5A7-0EA011F05467}" xr6:coauthVersionLast="47" xr6:coauthVersionMax="47" xr10:uidLastSave="{00000000-0000-0000-0000-000000000000}"/>
  <bookViews>
    <workbookView xWindow="-120" yWindow="-120" windowWidth="29040" windowHeight="15720" activeTab="2" xr2:uid="{00000000-000D-0000-FFFF-FFFF00000000}"/>
  </bookViews>
  <sheets>
    <sheet name="1 Kansilehti" sheetId="18" r:id="rId1"/>
    <sheet name="2 Ohjeet" sheetId="19" r:id="rId2"/>
    <sheet name="3 Alueen perustiedot" sheetId="3" r:id="rId3"/>
    <sheet name="4 Kokonaisarvo" sheetId="15" r:id="rId4"/>
    <sheet name="5 Liha-arvo" sheetId="11" r:id="rId5"/>
    <sheet name="6 Lihan myynti" sheetId="12" r:id="rId6"/>
    <sheet name="7 Elämysarvo" sheetId="38" r:id="rId7"/>
    <sheet name="8 Elämysarvo toteutunut" sheetId="40" r:id="rId8"/>
    <sheet name="9 Yhteenveto" sheetId="41" r:id="rId9"/>
    <sheet name="MS täyttösivu" sheetId="6" r:id="rId10"/>
    <sheet name="MS Metsästysseura" sheetId="5" r:id="rId11"/>
    <sheet name="MO täyttösivu" sheetId="16" r:id="rId12"/>
    <sheet name="MO Maanomistaja" sheetId="17" r:id="rId13"/>
    <sheet name="Parametrit" sheetId="7" r:id="rId14"/>
  </sheets>
  <definedNames>
    <definedName name="_xlnm._FilterDatabase" localSheetId="11" hidden="1">'MO täyttösivu'!$B$7:$J$7</definedName>
    <definedName name="_xlnm._FilterDatabase" localSheetId="9" hidden="1">'MS täyttösivu'!$B$7:$I$7</definedName>
    <definedName name="OLE_LINK1" localSheetId="1">'2 Ohjeet'!$O$38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3" l="1"/>
  <c r="O8" i="6"/>
  <c r="R8" i="16"/>
  <c r="R9" i="16"/>
  <c r="R10" i="16"/>
  <c r="R11" i="16"/>
  <c r="R12" i="16"/>
  <c r="R13" i="16"/>
  <c r="R14" i="16"/>
  <c r="R15" i="16"/>
  <c r="R16" i="16"/>
  <c r="R17" i="16"/>
  <c r="R18" i="16"/>
  <c r="R19" i="16"/>
  <c r="R20" i="16"/>
  <c r="R21" i="16"/>
  <c r="R22" i="16"/>
  <c r="R23" i="16"/>
  <c r="R24" i="16"/>
  <c r="R25" i="16"/>
  <c r="R26" i="16"/>
  <c r="R27" i="16"/>
  <c r="R28" i="16"/>
  <c r="R29" i="16"/>
  <c r="R30" i="16"/>
  <c r="R31" i="16"/>
  <c r="R32" i="16"/>
  <c r="R33" i="16"/>
  <c r="R34" i="16"/>
  <c r="R35" i="16"/>
  <c r="R36" i="16"/>
  <c r="R37" i="16"/>
  <c r="R38" i="16"/>
  <c r="R39" i="16"/>
  <c r="R40" i="16"/>
  <c r="R41" i="16"/>
  <c r="R42" i="16"/>
  <c r="G2" i="16" l="1"/>
  <c r="G3" i="16"/>
  <c r="H8" i="16"/>
  <c r="C83" i="5"/>
  <c r="D83" i="5" s="1"/>
  <c r="C42" i="17"/>
  <c r="C40" i="17"/>
  <c r="C38" i="17"/>
  <c r="C36" i="17"/>
  <c r="C34" i="17"/>
  <c r="C32" i="17"/>
  <c r="C30" i="17"/>
  <c r="C67" i="17"/>
  <c r="D67" i="17" s="1"/>
  <c r="C65" i="17"/>
  <c r="D65" i="17" s="1"/>
  <c r="C81" i="5"/>
  <c r="C79" i="5"/>
  <c r="D79" i="5" s="1"/>
  <c r="C28" i="17"/>
  <c r="C56" i="5"/>
  <c r="D56" i="5" s="1"/>
  <c r="C54" i="5"/>
  <c r="D54" i="5" s="1"/>
  <c r="C52" i="5"/>
  <c r="C77" i="5"/>
  <c r="C75" i="5"/>
  <c r="C73" i="5"/>
  <c r="C71" i="5"/>
  <c r="D28" i="3"/>
  <c r="D26" i="3" s="1"/>
  <c r="T8" i="16" l="1"/>
  <c r="H9" i="16"/>
  <c r="H10" i="16"/>
  <c r="J10" i="16" s="1"/>
  <c r="H11" i="16"/>
  <c r="J11" i="16" s="1"/>
  <c r="H12" i="16"/>
  <c r="J12" i="16" s="1"/>
  <c r="H13" i="16"/>
  <c r="J13" i="16" s="1"/>
  <c r="H14" i="16"/>
  <c r="J14" i="16" s="1"/>
  <c r="H15" i="16"/>
  <c r="J15" i="16" s="1"/>
  <c r="H16" i="16"/>
  <c r="J16" i="16" s="1"/>
  <c r="H17" i="16"/>
  <c r="H18" i="16"/>
  <c r="J18" i="16" s="1"/>
  <c r="H19" i="16"/>
  <c r="J19" i="16" s="1"/>
  <c r="H20" i="16"/>
  <c r="J20" i="16" s="1"/>
  <c r="H21" i="16"/>
  <c r="J21" i="16" s="1"/>
  <c r="H22" i="16"/>
  <c r="J22" i="16" s="1"/>
  <c r="H23" i="16"/>
  <c r="J23" i="16" s="1"/>
  <c r="H24" i="16"/>
  <c r="J24" i="16" s="1"/>
  <c r="H25" i="16"/>
  <c r="J25" i="16" s="1"/>
  <c r="H26" i="16"/>
  <c r="J26" i="16" s="1"/>
  <c r="H27" i="16"/>
  <c r="J27" i="16" s="1"/>
  <c r="H28" i="16"/>
  <c r="J28" i="16" s="1"/>
  <c r="H29" i="16"/>
  <c r="J29" i="16" s="1"/>
  <c r="H30" i="16"/>
  <c r="J30" i="16" s="1"/>
  <c r="H31" i="16"/>
  <c r="J31" i="16" s="1"/>
  <c r="H32" i="16"/>
  <c r="J32" i="16" s="1"/>
  <c r="H33" i="16"/>
  <c r="J33" i="16" s="1"/>
  <c r="H34" i="16"/>
  <c r="J34" i="16" s="1"/>
  <c r="H35" i="16"/>
  <c r="H36" i="16"/>
  <c r="J36" i="16" s="1"/>
  <c r="H37" i="16"/>
  <c r="J37" i="16" s="1"/>
  <c r="H38" i="16"/>
  <c r="J38" i="16" s="1"/>
  <c r="H39" i="16"/>
  <c r="J39" i="16" s="1"/>
  <c r="H40" i="16"/>
  <c r="J40" i="16" s="1"/>
  <c r="H41" i="16"/>
  <c r="J41" i="16" s="1"/>
  <c r="H42" i="16"/>
  <c r="J42" i="16" s="1"/>
  <c r="J35" i="16"/>
  <c r="O9" i="6"/>
  <c r="Q9" i="6" s="1"/>
  <c r="O10" i="6"/>
  <c r="Q10" i="6" s="1"/>
  <c r="O11" i="6"/>
  <c r="Q11" i="6" s="1"/>
  <c r="O12" i="6"/>
  <c r="Q12" i="6" s="1"/>
  <c r="O13" i="6"/>
  <c r="Q13" i="6" s="1"/>
  <c r="D81" i="5" s="1"/>
  <c r="O14" i="6"/>
  <c r="Q14" i="6" s="1"/>
  <c r="O15" i="6"/>
  <c r="Q15" i="6" s="1"/>
  <c r="O16" i="6"/>
  <c r="Q16" i="6" s="1"/>
  <c r="O17" i="6"/>
  <c r="Q17" i="6" s="1"/>
  <c r="O18" i="6"/>
  <c r="Q18" i="6" s="1"/>
  <c r="O19" i="6"/>
  <c r="Q19" i="6" s="1"/>
  <c r="O20" i="6"/>
  <c r="Q20" i="6" s="1"/>
  <c r="O21" i="6"/>
  <c r="Q21" i="6" s="1"/>
  <c r="O22" i="6"/>
  <c r="Q22" i="6" s="1"/>
  <c r="O23" i="6"/>
  <c r="Q23" i="6" s="1"/>
  <c r="O24" i="6"/>
  <c r="Q24" i="6" s="1"/>
  <c r="O25" i="6"/>
  <c r="Q25" i="6" s="1"/>
  <c r="O26" i="6"/>
  <c r="Q26" i="6" s="1"/>
  <c r="O27" i="6"/>
  <c r="Q27" i="6" s="1"/>
  <c r="O28" i="6"/>
  <c r="Q28" i="6" s="1"/>
  <c r="O29" i="6"/>
  <c r="Q29" i="6" s="1"/>
  <c r="O30" i="6"/>
  <c r="Q30" i="6" s="1"/>
  <c r="O31" i="6"/>
  <c r="Q31" i="6" s="1"/>
  <c r="O32" i="6"/>
  <c r="Q32" i="6" s="1"/>
  <c r="O33" i="6"/>
  <c r="Q33" i="6" s="1"/>
  <c r="O34" i="6"/>
  <c r="Q34" i="6" s="1"/>
  <c r="O35" i="6"/>
  <c r="Q35" i="6" s="1"/>
  <c r="O36" i="6"/>
  <c r="Q36" i="6" s="1"/>
  <c r="O37" i="6"/>
  <c r="Q37" i="6" s="1"/>
  <c r="O38" i="6"/>
  <c r="Q38" i="6" s="1"/>
  <c r="O39" i="6"/>
  <c r="Q39" i="6" s="1"/>
  <c r="O40" i="6"/>
  <c r="Q40" i="6" s="1"/>
  <c r="O41" i="6"/>
  <c r="Q41" i="6" s="1"/>
  <c r="O42" i="6"/>
  <c r="Q42" i="6" s="1"/>
  <c r="Q8" i="6"/>
  <c r="G23" i="6"/>
  <c r="I23" i="6" s="1"/>
  <c r="G22" i="6"/>
  <c r="I22" i="6" s="1"/>
  <c r="G24" i="6"/>
  <c r="I24" i="6" s="1"/>
  <c r="G10" i="6"/>
  <c r="I10" i="6" s="1"/>
  <c r="G36" i="6"/>
  <c r="I36" i="6" s="1"/>
  <c r="G35" i="6"/>
  <c r="I35" i="6" s="1"/>
  <c r="G34" i="6"/>
  <c r="I34" i="6" s="1"/>
  <c r="G33" i="6"/>
  <c r="I33" i="6" s="1"/>
  <c r="G29" i="6"/>
  <c r="I29" i="6" s="1"/>
  <c r="G30" i="6"/>
  <c r="I30" i="6" s="1"/>
  <c r="G31" i="6"/>
  <c r="I31" i="6" s="1"/>
  <c r="G28" i="6"/>
  <c r="I28" i="6" s="1"/>
  <c r="G16" i="6"/>
  <c r="I16" i="6" s="1"/>
  <c r="G15" i="6"/>
  <c r="I15" i="6" s="1"/>
  <c r="G26" i="6"/>
  <c r="I26" i="6" s="1"/>
  <c r="G42" i="6"/>
  <c r="I42" i="6" s="1"/>
  <c r="G19" i="6"/>
  <c r="I19" i="6" s="1"/>
  <c r="G18" i="6"/>
  <c r="I18" i="6" s="1"/>
  <c r="G14" i="6"/>
  <c r="I14" i="6" s="1"/>
  <c r="G27" i="6"/>
  <c r="I27" i="6" s="1"/>
  <c r="G9" i="6"/>
  <c r="I9" i="6" s="1"/>
  <c r="G32" i="6"/>
  <c r="I32" i="6" s="1"/>
  <c r="G11" i="6"/>
  <c r="I11" i="6" s="1"/>
  <c r="G8" i="6"/>
  <c r="I8" i="6" s="1"/>
  <c r="G13" i="6"/>
  <c r="I13" i="6" s="1"/>
  <c r="G12" i="6"/>
  <c r="I12" i="6" s="1"/>
  <c r="G20" i="6"/>
  <c r="I20" i="6" s="1"/>
  <c r="G17" i="6"/>
  <c r="I17" i="6" s="1"/>
  <c r="G41" i="6"/>
  <c r="I41" i="6" s="1"/>
  <c r="D52" i="5" s="1"/>
  <c r="G25" i="6"/>
  <c r="I25" i="6" s="1"/>
  <c r="G37" i="6"/>
  <c r="I37" i="6" s="1"/>
  <c r="G38" i="6"/>
  <c r="I38" i="6" s="1"/>
  <c r="G39" i="6"/>
  <c r="I39" i="6" s="1"/>
  <c r="G40" i="6"/>
  <c r="I40" i="6" s="1"/>
  <c r="G21" i="6"/>
  <c r="I21" i="6" s="1"/>
  <c r="H13" i="40"/>
  <c r="C50" i="5"/>
  <c r="C48" i="5"/>
  <c r="C46" i="5"/>
  <c r="C44" i="5"/>
  <c r="C42" i="5"/>
  <c r="C40" i="5"/>
  <c r="C38" i="5"/>
  <c r="D42" i="17"/>
  <c r="D40" i="17"/>
  <c r="D38" i="17"/>
  <c r="D36" i="17"/>
  <c r="D34" i="17"/>
  <c r="D32" i="17"/>
  <c r="D30" i="17"/>
  <c r="D28" i="17"/>
  <c r="G22" i="3"/>
  <c r="G24" i="3" s="1"/>
  <c r="G28" i="3" s="1"/>
  <c r="G26" i="3" s="1"/>
  <c r="G14" i="3"/>
  <c r="H17" i="40" l="1"/>
  <c r="D50" i="5"/>
  <c r="D44" i="5"/>
  <c r="D48" i="5"/>
  <c r="O43" i="6"/>
  <c r="J9" i="16"/>
  <c r="H43" i="16"/>
  <c r="J17" i="16"/>
  <c r="D46" i="5"/>
  <c r="D42" i="5"/>
  <c r="G43" i="6"/>
  <c r="J8" i="16"/>
  <c r="D14" i="3"/>
  <c r="D22" i="3"/>
  <c r="D77" i="5"/>
  <c r="D73" i="5"/>
  <c r="C69" i="5"/>
  <c r="C67" i="5"/>
  <c r="C65" i="5"/>
  <c r="C63" i="5"/>
  <c r="C63" i="17"/>
  <c r="D63" i="17" s="1"/>
  <c r="C61" i="17"/>
  <c r="D61" i="17" s="1"/>
  <c r="C59" i="17"/>
  <c r="D59" i="17" s="1"/>
  <c r="C57" i="17"/>
  <c r="D57" i="17" s="1"/>
  <c r="C55" i="17"/>
  <c r="J43" i="16" l="1"/>
  <c r="J5" i="16" s="1"/>
  <c r="I24" i="3"/>
  <c r="H7" i="11" s="1"/>
  <c r="C53" i="17"/>
  <c r="C51" i="17"/>
  <c r="C49" i="17"/>
  <c r="C26" i="17"/>
  <c r="D26" i="17" s="1"/>
  <c r="C24" i="17"/>
  <c r="D24" i="17" s="1"/>
  <c r="C22" i="17"/>
  <c r="D22" i="17" s="1"/>
  <c r="C20" i="17"/>
  <c r="D20" i="17" s="1"/>
  <c r="C18" i="17"/>
  <c r="D18" i="17" s="1"/>
  <c r="C16" i="17"/>
  <c r="D16" i="17" s="1"/>
  <c r="C14" i="17"/>
  <c r="D14" i="17" s="1"/>
  <c r="C12" i="17"/>
  <c r="D12" i="17" s="1"/>
  <c r="C10" i="17"/>
  <c r="D10" i="17" s="1"/>
  <c r="C8" i="17"/>
  <c r="D8" i="17" s="1"/>
  <c r="O43" i="16"/>
  <c r="T42" i="16"/>
  <c r="T41" i="16"/>
  <c r="T40" i="16"/>
  <c r="T39" i="16"/>
  <c r="T38" i="16"/>
  <c r="T37" i="16"/>
  <c r="T36" i="16"/>
  <c r="T35" i="16"/>
  <c r="T34" i="16"/>
  <c r="T33" i="16"/>
  <c r="T32" i="16"/>
  <c r="T31" i="16"/>
  <c r="T30" i="16"/>
  <c r="T29" i="16"/>
  <c r="T28" i="16"/>
  <c r="T27" i="16"/>
  <c r="T26" i="16"/>
  <c r="T25" i="16"/>
  <c r="T24" i="16"/>
  <c r="T23" i="16"/>
  <c r="T22" i="16"/>
  <c r="T21" i="16"/>
  <c r="T20" i="16"/>
  <c r="T19" i="16"/>
  <c r="T18" i="16"/>
  <c r="T17" i="16"/>
  <c r="T16" i="16"/>
  <c r="T15" i="16"/>
  <c r="T14" i="16"/>
  <c r="T13" i="16"/>
  <c r="T12" i="16"/>
  <c r="T11" i="16"/>
  <c r="T10" i="16"/>
  <c r="T9" i="16"/>
  <c r="D44" i="17" l="1"/>
  <c r="I28" i="3"/>
  <c r="H7" i="15" s="1"/>
  <c r="D49" i="17"/>
  <c r="D53" i="17"/>
  <c r="D51" i="17"/>
  <c r="T43" i="16"/>
  <c r="T5" i="16" s="1"/>
  <c r="D55" i="17"/>
  <c r="R43" i="16"/>
  <c r="D69" i="17" l="1"/>
  <c r="D45" i="17"/>
  <c r="E65" i="17"/>
  <c r="E67" i="17"/>
  <c r="E44" i="17"/>
  <c r="E63" i="17"/>
  <c r="E61" i="17"/>
  <c r="E59" i="17"/>
  <c r="E57" i="17"/>
  <c r="E55" i="17"/>
  <c r="E53" i="17"/>
  <c r="E51" i="17"/>
  <c r="E49" i="17"/>
  <c r="E42" i="17"/>
  <c r="E38" i="17"/>
  <c r="E34" i="17"/>
  <c r="E30" i="17"/>
  <c r="E26" i="17"/>
  <c r="E22" i="17"/>
  <c r="E18" i="17"/>
  <c r="E14" i="17"/>
  <c r="E10" i="17"/>
  <c r="E40" i="17"/>
  <c r="E36" i="17"/>
  <c r="E32" i="17"/>
  <c r="E28" i="17"/>
  <c r="E24" i="17"/>
  <c r="E20" i="17"/>
  <c r="E16" i="17"/>
  <c r="E12" i="17"/>
  <c r="E8" i="17"/>
  <c r="H13" i="15"/>
  <c r="N43" i="6"/>
  <c r="D65" i="5"/>
  <c r="D67" i="5"/>
  <c r="D69" i="5"/>
  <c r="D71" i="5"/>
  <c r="D75" i="5"/>
  <c r="D63" i="5"/>
  <c r="D85" i="5" l="1"/>
  <c r="D70" i="17"/>
  <c r="E69" i="17"/>
  <c r="D72" i="17"/>
  <c r="H17" i="15"/>
  <c r="D40" i="5"/>
  <c r="D38" i="5"/>
  <c r="C36" i="5"/>
  <c r="D36" i="5" s="1"/>
  <c r="C34" i="5"/>
  <c r="D34" i="5" s="1"/>
  <c r="C32" i="5"/>
  <c r="D32" i="5" s="1"/>
  <c r="C30" i="5"/>
  <c r="D30" i="5" s="1"/>
  <c r="C28" i="5"/>
  <c r="D28" i="5" s="1"/>
  <c r="C26" i="5"/>
  <c r="D26" i="5" s="1"/>
  <c r="C24" i="5"/>
  <c r="D24" i="5" s="1"/>
  <c r="C22" i="5"/>
  <c r="D22" i="5" s="1"/>
  <c r="C20" i="5"/>
  <c r="D20" i="5" s="1"/>
  <c r="C18" i="5"/>
  <c r="D18" i="5" s="1"/>
  <c r="C16" i="5"/>
  <c r="D16" i="5" s="1"/>
  <c r="C14" i="5"/>
  <c r="D14" i="5" s="1"/>
  <c r="C12" i="5"/>
  <c r="D12" i="5" s="1"/>
  <c r="C10" i="5"/>
  <c r="D10" i="5" s="1"/>
  <c r="C8" i="5"/>
  <c r="D8" i="5" s="1"/>
  <c r="D58" i="5" l="1"/>
  <c r="E83" i="5" s="1"/>
  <c r="H25" i="11"/>
  <c r="F67" i="17"/>
  <c r="F65" i="17"/>
  <c r="F16" i="17"/>
  <c r="F14" i="17"/>
  <c r="F57" i="17"/>
  <c r="F30" i="17"/>
  <c r="F32" i="17"/>
  <c r="F49" i="17"/>
  <c r="D76" i="17"/>
  <c r="F38" i="17"/>
  <c r="F22" i="17"/>
  <c r="F40" i="17"/>
  <c r="F24" i="17"/>
  <c r="F8" i="17"/>
  <c r="F53" i="17"/>
  <c r="F61" i="17"/>
  <c r="F44" i="17"/>
  <c r="F42" i="17"/>
  <c r="F34" i="17"/>
  <c r="F26" i="17"/>
  <c r="F18" i="17"/>
  <c r="F10" i="17"/>
  <c r="F36" i="17"/>
  <c r="F28" i="17"/>
  <c r="F20" i="17"/>
  <c r="F12" i="17"/>
  <c r="F72" i="17"/>
  <c r="F51" i="17"/>
  <c r="F55" i="17"/>
  <c r="F59" i="17"/>
  <c r="F63" i="17"/>
  <c r="F69" i="17"/>
  <c r="H13" i="12"/>
  <c r="E81" i="5" l="1"/>
  <c r="E79" i="5"/>
  <c r="E56" i="5"/>
  <c r="E54" i="5"/>
  <c r="E52" i="5"/>
  <c r="E46" i="5"/>
  <c r="E42" i="5"/>
  <c r="E44" i="5"/>
  <c r="H25" i="15"/>
  <c r="H25" i="40"/>
  <c r="H25" i="38"/>
  <c r="H25" i="12"/>
  <c r="E50" i="5"/>
  <c r="E48" i="5"/>
  <c r="E40" i="5"/>
  <c r="E38" i="5"/>
  <c r="E34" i="5"/>
  <c r="E30" i="5"/>
  <c r="E26" i="5"/>
  <c r="E22" i="5"/>
  <c r="E36" i="5"/>
  <c r="E32" i="5"/>
  <c r="E28" i="5"/>
  <c r="E24" i="5"/>
  <c r="E58" i="5"/>
  <c r="H17" i="12"/>
  <c r="H13" i="11"/>
  <c r="H17" i="11" l="1"/>
  <c r="Q43" i="6"/>
  <c r="Q5" i="6" s="1"/>
  <c r="I43" i="6"/>
  <c r="I5" i="6" s="1"/>
  <c r="D59" i="5" s="1"/>
  <c r="E10" i="5"/>
  <c r="D86" i="5" l="1"/>
  <c r="E85" i="5"/>
  <c r="I26" i="3"/>
  <c r="H7" i="38" s="1"/>
  <c r="H13" i="38" s="1"/>
  <c r="D88" i="5"/>
  <c r="F83" i="5" s="1"/>
  <c r="E65" i="5"/>
  <c r="E73" i="5"/>
  <c r="E63" i="5"/>
  <c r="E71" i="5"/>
  <c r="E67" i="5"/>
  <c r="E75" i="5"/>
  <c r="E69" i="5"/>
  <c r="E77" i="5"/>
  <c r="E20" i="5"/>
  <c r="E12" i="5"/>
  <c r="E16" i="5"/>
  <c r="E8" i="5"/>
  <c r="E14" i="5"/>
  <c r="E18" i="5"/>
  <c r="F79" i="5" l="1"/>
  <c r="F81" i="5"/>
  <c r="F54" i="5"/>
  <c r="F52" i="5"/>
  <c r="H17" i="38"/>
  <c r="F56" i="5"/>
  <c r="F44" i="5"/>
  <c r="F42" i="5"/>
  <c r="F50" i="5"/>
  <c r="F46" i="5"/>
  <c r="F48" i="5"/>
  <c r="F8" i="5"/>
  <c r="F69" i="5"/>
  <c r="D92" i="5"/>
  <c r="F20" i="5"/>
  <c r="F63" i="5"/>
  <c r="F88" i="5"/>
  <c r="F38" i="5"/>
  <c r="F36" i="5"/>
  <c r="F34" i="5"/>
  <c r="F32" i="5"/>
  <c r="F30" i="5"/>
  <c r="F28" i="5"/>
  <c r="F26" i="5"/>
  <c r="F24" i="5"/>
  <c r="F22" i="5"/>
  <c r="F40" i="5"/>
  <c r="F58" i="5"/>
  <c r="F75" i="5"/>
  <c r="F12" i="5"/>
  <c r="F18" i="5"/>
  <c r="F67" i="5"/>
  <c r="F73" i="5"/>
  <c r="F85" i="5"/>
  <c r="F10" i="5"/>
  <c r="F16" i="5"/>
  <c r="F65" i="5"/>
  <c r="F71" i="5"/>
  <c r="F77" i="5"/>
  <c r="F14" i="5"/>
  <c r="H23" i="40" l="1"/>
  <c r="H27" i="40" s="1"/>
  <c r="H23" i="38"/>
  <c r="H27" i="38" s="1"/>
  <c r="H23" i="15"/>
  <c r="H27" i="15" s="1"/>
  <c r="J25" i="15" s="1"/>
  <c r="H23" i="12"/>
  <c r="H27" i="12" s="1"/>
  <c r="H23" i="11"/>
  <c r="H27" i="11" l="1"/>
  <c r="J25" i="11" s="1"/>
  <c r="N25" i="11" s="1"/>
  <c r="D13" i="41" s="1"/>
  <c r="J23" i="38"/>
  <c r="J25" i="38"/>
  <c r="J25" i="40"/>
  <c r="L25" i="38" l="1"/>
  <c r="N25" i="38"/>
  <c r="F13" i="41" s="1"/>
  <c r="L23" i="38"/>
  <c r="N23" i="38"/>
  <c r="L25" i="40"/>
  <c r="G8" i="41" s="1"/>
  <c r="N25" i="40"/>
  <c r="G13" i="41" s="1"/>
  <c r="J27" i="38"/>
  <c r="L25" i="11"/>
  <c r="D8" i="41" s="1"/>
  <c r="J23" i="11"/>
  <c r="J23" i="15"/>
  <c r="L23" i="15" s="1"/>
  <c r="J23" i="40"/>
  <c r="J23" i="12"/>
  <c r="J25" i="12"/>
  <c r="N27" i="38" l="1"/>
  <c r="N28" i="38" s="1"/>
  <c r="F12" i="41"/>
  <c r="F14" i="41" s="1"/>
  <c r="J27" i="12"/>
  <c r="N23" i="12"/>
  <c r="E12" i="41" s="1"/>
  <c r="L25" i="12"/>
  <c r="E8" i="41" s="1"/>
  <c r="N25" i="12"/>
  <c r="E13" i="41" s="1"/>
  <c r="L23" i="11"/>
  <c r="L27" i="11" s="1"/>
  <c r="L28" i="11" s="1"/>
  <c r="N23" i="11"/>
  <c r="L23" i="40"/>
  <c r="L27" i="40" s="1"/>
  <c r="L28" i="40" s="1"/>
  <c r="N23" i="40"/>
  <c r="J27" i="40"/>
  <c r="F7" i="41"/>
  <c r="L27" i="38"/>
  <c r="L28" i="38" s="1"/>
  <c r="L23" i="12"/>
  <c r="J27" i="11"/>
  <c r="J27" i="15"/>
  <c r="L25" i="15"/>
  <c r="N25" i="15"/>
  <c r="C13" i="41" s="1"/>
  <c r="N23" i="15"/>
  <c r="C12" i="41" s="1"/>
  <c r="F8" i="41"/>
  <c r="E14" i="41" l="1"/>
  <c r="H13" i="41"/>
  <c r="N27" i="40"/>
  <c r="N28" i="40" s="1"/>
  <c r="G12" i="41"/>
  <c r="G14" i="41" s="1"/>
  <c r="C14" i="41"/>
  <c r="N27" i="11"/>
  <c r="N28" i="11" s="1"/>
  <c r="D12" i="41"/>
  <c r="L27" i="12"/>
  <c r="L28" i="12" s="1"/>
  <c r="G7" i="41"/>
  <c r="G9" i="41" s="1"/>
  <c r="C8" i="41"/>
  <c r="H8" i="41" s="1"/>
  <c r="N27" i="15"/>
  <c r="N28" i="15" s="1"/>
  <c r="L27" i="15"/>
  <c r="L28" i="15" s="1"/>
  <c r="N27" i="12"/>
  <c r="N28" i="12" s="1"/>
  <c r="E7" i="41"/>
  <c r="E9" i="41" s="1"/>
  <c r="D7" i="41"/>
  <c r="D9" i="41" s="1"/>
  <c r="C7" i="41"/>
  <c r="F9" i="41"/>
  <c r="D14" i="41" l="1"/>
  <c r="H12" i="41"/>
  <c r="H14" i="41" s="1"/>
  <c r="C9" i="41"/>
  <c r="H7" i="41"/>
  <c r="H9" i="4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Laaksonen Aki</author>
  </authors>
  <commentList>
    <comment ref="D10" authorId="0" shapeId="0" xr:uid="{00000000-0006-0000-0200-000001000000}">
      <text>
        <r>
          <rPr>
            <b/>
            <sz val="9"/>
            <color indexed="81"/>
            <rFont val="Tahoma"/>
            <family val="2"/>
          </rPr>
          <t>Laaksonen Aki:</t>
        </r>
        <r>
          <rPr>
            <sz val="9"/>
            <color indexed="81"/>
            <rFont val="Tahoma"/>
            <family val="2"/>
          </rPr>
          <t xml:space="preserve">
1 lupa = yksi (1) aikuinen tai kaksi (2) vasaa</t>
        </r>
      </text>
    </comment>
    <comment ref="G10" authorId="0" shapeId="0" xr:uid="{00000000-0006-0000-0200-000002000000}">
      <text>
        <r>
          <rPr>
            <b/>
            <sz val="9"/>
            <color indexed="81"/>
            <rFont val="Tahoma"/>
            <family val="2"/>
          </rPr>
          <t>Laaksonen Aki:</t>
        </r>
        <r>
          <rPr>
            <sz val="9"/>
            <color indexed="81"/>
            <rFont val="Tahoma"/>
            <family val="2"/>
          </rPr>
          <t xml:space="preserve">
1 lupa = yksi (1) aikuinen tai kaksi (2) vasaa</t>
        </r>
      </text>
    </comment>
    <comment ref="D20" authorId="0" shapeId="0" xr:uid="{00000000-0006-0000-0200-000003000000}">
      <text>
        <r>
          <rPr>
            <b/>
            <sz val="9"/>
            <color indexed="81"/>
            <rFont val="Tahoma"/>
            <family val="2"/>
          </rPr>
          <t>Laaksonen Aki:</t>
        </r>
        <r>
          <rPr>
            <sz val="9"/>
            <color indexed="81"/>
            <rFont val="Tahoma"/>
            <family val="2"/>
          </rPr>
          <t xml:space="preserve">
Keskimääräinen lihan ulosmyyntihinta (JAMK laskelmissa)
7,70 €/kg (peura)
9,10 €/kg (hirvi)
</t>
        </r>
      </text>
    </comment>
    <comment ref="G20" authorId="0" shapeId="0" xr:uid="{00000000-0006-0000-0200-000004000000}">
      <text>
        <r>
          <rPr>
            <b/>
            <sz val="9"/>
            <color indexed="81"/>
            <rFont val="Tahoma"/>
            <family val="2"/>
          </rPr>
          <t>Laaksonen Aki:</t>
        </r>
        <r>
          <rPr>
            <sz val="9"/>
            <color indexed="81"/>
            <rFont val="Tahoma"/>
            <family val="2"/>
          </rPr>
          <t xml:space="preserve">
Keskimääräinen lihan ulosmyyntihinta (JAMK laskelmissa)
7,70 €/kg (peura)
9,10 €/kg (hirvi)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Laaksonen Aki</author>
  </authors>
  <commentList>
    <comment ref="H11" authorId="0" shapeId="0" xr:uid="{A7311B44-C36B-4681-AC65-F9C6C6F4403E}">
      <text>
        <r>
          <rPr>
            <b/>
            <sz val="9"/>
            <color indexed="81"/>
            <rFont val="Tahoma"/>
            <family val="2"/>
          </rPr>
          <t>Laaksonen Aki:</t>
        </r>
        <r>
          <rPr>
            <sz val="9"/>
            <color indexed="81"/>
            <rFont val="Tahoma"/>
            <family val="2"/>
          </rPr>
          <t xml:space="preserve">
Lähtökohtaisesti tässä solussa on 20%. Tämän voi muuttaa myös toiseksi prosentuaaliseksi arvoksi, mutta solua ei voi jättää tyhjäksi eikä merkitä 0%:ksi.</t>
        </r>
      </text>
    </comment>
    <comment ref="H15" authorId="0" shapeId="0" xr:uid="{00000000-0006-0000-0500-000001000000}">
      <text>
        <r>
          <rPr>
            <b/>
            <sz val="9"/>
            <color indexed="81"/>
            <rFont val="Tahoma"/>
            <family val="2"/>
          </rPr>
          <t>Laaksonen Aki:</t>
        </r>
        <r>
          <rPr>
            <sz val="9"/>
            <color indexed="81"/>
            <rFont val="Tahoma"/>
            <family val="2"/>
          </rPr>
          <t xml:space="preserve">
Lähtökohtaisesti tässä solussa on 20%, mutta tämän voi muuttaa tai jättää tyhjäksi.</t>
        </r>
      </text>
    </comment>
    <comment ref="J22" authorId="0" shapeId="0" xr:uid="{E6292C07-EB19-43D3-800C-D45AEE882CE5}">
      <text>
        <r>
          <rPr>
            <b/>
            <sz val="9"/>
            <color indexed="81"/>
            <rFont val="Tahoma"/>
            <family val="2"/>
          </rPr>
          <t>Laaksonen Aki:</t>
        </r>
        <r>
          <rPr>
            <sz val="9"/>
            <color indexed="81"/>
            <rFont val="Tahoma"/>
            <family val="2"/>
          </rPr>
          <t xml:space="preserve">
Jakosuhde muodostuu toimijan yksilöityjen kustannusten suhteena toimijoiden yhteen laskettuun kokonaiskustannuksiin.</t>
        </r>
      </text>
    </comment>
    <comment ref="N22" authorId="0" shapeId="0" xr:uid="{DBF2A8CC-B441-44D8-86B8-B686E4E3E7D6}">
      <text>
        <r>
          <rPr>
            <b/>
            <sz val="9"/>
            <color indexed="81"/>
            <rFont val="Tahoma"/>
            <family val="2"/>
          </rPr>
          <t>Laaksonen Aki:</t>
        </r>
        <r>
          <rPr>
            <sz val="9"/>
            <color indexed="81"/>
            <rFont val="Tahoma"/>
            <family val="2"/>
          </rPr>
          <t xml:space="preserve">
Tämä osuus on tarkoitettu käytettäväksi riistakantojen hyvinvointiin.
Tämä euromääräinen osuus sisältyy Tuloutus -kohdan euromäärään.</t>
        </r>
      </text>
    </comment>
    <comment ref="F23" authorId="0" shapeId="0" xr:uid="{47A0FBB8-3CB6-4A0F-8393-844BCCE194A6}">
      <text>
        <r>
          <rPr>
            <b/>
            <sz val="9"/>
            <color indexed="81"/>
            <rFont val="Tahoma"/>
            <family val="2"/>
          </rPr>
          <t>Laaksonen Aki:</t>
        </r>
        <r>
          <rPr>
            <sz val="9"/>
            <color indexed="81"/>
            <rFont val="Tahoma"/>
            <family val="2"/>
          </rPr>
          <t xml:space="preserve">
Miksi metsästysseurat voivat hyödyntää vain 20% kokonaiskustannuksistaan tuloutettavan osuuden pohjaksi perustuu siihen, että 80% sorkkaeläinsaaliista saadusta hyödystä tulee metsästysseuran omaan käyttöön.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Laaksonen Aki</author>
  </authors>
  <commentList>
    <comment ref="H11" authorId="0" shapeId="0" xr:uid="{693FB328-ED88-4AF9-995C-F735840AF20C}">
      <text>
        <r>
          <rPr>
            <b/>
            <sz val="9"/>
            <color indexed="81"/>
            <rFont val="Tahoma"/>
            <family val="2"/>
          </rPr>
          <t>Laaksonen Aki:</t>
        </r>
        <r>
          <rPr>
            <sz val="9"/>
            <color indexed="81"/>
            <rFont val="Tahoma"/>
            <family val="2"/>
          </rPr>
          <t xml:space="preserve">
Lähtökohtaisesti tässä solussa on 20%. Tämän voi muuttaa myös toiseksi prosentuaaliseksi arvoksi, mutta solua ei voi jättää tyhjäksi eikä merkitä 0%:ksi.</t>
        </r>
      </text>
    </comment>
    <comment ref="H15" authorId="0" shapeId="0" xr:uid="{00000000-0006-0000-0600-000001000000}">
      <text>
        <r>
          <rPr>
            <b/>
            <sz val="9"/>
            <color indexed="81"/>
            <rFont val="Tahoma"/>
            <family val="2"/>
          </rPr>
          <t>Laaksonen Aki:</t>
        </r>
        <r>
          <rPr>
            <sz val="9"/>
            <color indexed="81"/>
            <rFont val="Tahoma"/>
            <family val="2"/>
          </rPr>
          <t xml:space="preserve">
Lähtökohtaisesti tässä solussa on 20%, mutta tämän voi muuttaa tai jättää tyhjäksi.</t>
        </r>
      </text>
    </comment>
    <comment ref="J22" authorId="0" shapeId="0" xr:uid="{78C61EA5-9473-498F-B1FD-067F50376366}">
      <text>
        <r>
          <rPr>
            <b/>
            <sz val="9"/>
            <color indexed="81"/>
            <rFont val="Tahoma"/>
            <family val="2"/>
          </rPr>
          <t>Laaksonen Aki:</t>
        </r>
        <r>
          <rPr>
            <sz val="9"/>
            <color indexed="81"/>
            <rFont val="Tahoma"/>
            <family val="2"/>
          </rPr>
          <t xml:space="preserve">
Jakosuhde muodostuu toimijan yksilöityjen kustannusten suhteena toimijoiden yhteen laskettuun kokonaiskustannuksiin.</t>
        </r>
      </text>
    </comment>
    <comment ref="N22" authorId="0" shapeId="0" xr:uid="{6BE9435C-D26A-4F45-A1E1-57DD180E01EF}">
      <text>
        <r>
          <rPr>
            <b/>
            <sz val="9"/>
            <color indexed="81"/>
            <rFont val="Tahoma"/>
            <family val="2"/>
          </rPr>
          <t>Laaksonen Aki:</t>
        </r>
        <r>
          <rPr>
            <sz val="9"/>
            <color indexed="81"/>
            <rFont val="Tahoma"/>
            <family val="2"/>
          </rPr>
          <t xml:space="preserve">
Tämä osuus on tarkoitettu käytettäväksi riistakantojen hyvinvointiin.
Tämä euromääräinen osuus sisältyy Tuloutus -kohdan euromäärään.</t>
        </r>
      </text>
    </comment>
    <comment ref="F23" authorId="0" shapeId="0" xr:uid="{7AC512D3-60CA-4C97-957A-B5E5C3BDE9E3}">
      <text>
        <r>
          <rPr>
            <b/>
            <sz val="9"/>
            <color indexed="81"/>
            <rFont val="Tahoma"/>
            <family val="2"/>
          </rPr>
          <t>Laaksonen Aki:</t>
        </r>
        <r>
          <rPr>
            <sz val="9"/>
            <color indexed="81"/>
            <rFont val="Tahoma"/>
            <family val="2"/>
          </rPr>
          <t xml:space="preserve">
Miksi metsästysseurat voivat hyödyntää vain 20% kokonaiskustannuksistaan tuloutettavan osuuden pohjaksi perustuu siihen, että 80% sorkkaeläinsaaliista saadusta hyödystä tulee metsästysseuran omaan käyttöön.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Laaksonen Aki</author>
  </authors>
  <commentList>
    <comment ref="H15" authorId="0" shapeId="0" xr:uid="{00000000-0006-0000-0700-000001000000}">
      <text>
        <r>
          <rPr>
            <b/>
            <sz val="9"/>
            <color indexed="81"/>
            <rFont val="Tahoma"/>
            <family val="2"/>
          </rPr>
          <t>Laaksonen Aki:</t>
        </r>
        <r>
          <rPr>
            <sz val="9"/>
            <color indexed="81"/>
            <rFont val="Tahoma"/>
            <family val="2"/>
          </rPr>
          <t xml:space="preserve">
Lähtökohtaisesti tässä solussa on 20%, mutta tämän voi muuttaa tai jättää tyhjäksi.</t>
        </r>
      </text>
    </comment>
    <comment ref="J22" authorId="0" shapeId="0" xr:uid="{87621F9D-5301-44D4-A2E5-3FF144352504}">
      <text>
        <r>
          <rPr>
            <b/>
            <sz val="9"/>
            <color indexed="81"/>
            <rFont val="Tahoma"/>
            <family val="2"/>
          </rPr>
          <t>Laaksonen Aki:</t>
        </r>
        <r>
          <rPr>
            <sz val="9"/>
            <color indexed="81"/>
            <rFont val="Tahoma"/>
            <family val="2"/>
          </rPr>
          <t xml:space="preserve">
Jakosuhde muodostuu toimijan yksilöityjen kustannusten suhteena toimijoiden yhteen laskettuun kokonaiskustannuksiin.</t>
        </r>
      </text>
    </comment>
    <comment ref="N22" authorId="0" shapeId="0" xr:uid="{9E75544E-7E8E-4C1F-A8CB-A3785C50180A}">
      <text>
        <r>
          <rPr>
            <b/>
            <sz val="9"/>
            <color indexed="81"/>
            <rFont val="Tahoma"/>
            <family val="2"/>
          </rPr>
          <t>Laaksonen Aki:</t>
        </r>
        <r>
          <rPr>
            <sz val="9"/>
            <color indexed="81"/>
            <rFont val="Tahoma"/>
            <family val="2"/>
          </rPr>
          <t xml:space="preserve">
Tämä osuus on tarkoitettu käytettäväksi riistakantojen hyvinvointiin.
Tämä euromääräinen osuus sisältyy Tuloutus -kohdan euromäärään.</t>
        </r>
      </text>
    </comment>
    <comment ref="F23" authorId="0" shapeId="0" xr:uid="{53BB1219-2F86-4B6B-BB1A-A67CFC17B7DC}">
      <text>
        <r>
          <rPr>
            <b/>
            <sz val="9"/>
            <color indexed="81"/>
            <rFont val="Tahoma"/>
            <family val="2"/>
          </rPr>
          <t>Laaksonen Aki:</t>
        </r>
        <r>
          <rPr>
            <sz val="9"/>
            <color indexed="81"/>
            <rFont val="Tahoma"/>
            <family val="2"/>
          </rPr>
          <t xml:space="preserve">
Miksi metsästysseurat voivat hyödyntää vain 20% kokonaiskustannuksistaan tuloutettavan osuuden pohjaksi perustuu siihen, että 80% sorkkaeläinsaaliista saadusta hyödystä tulee metsästysseuran omaan käyttöön.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Laaksonen Aki</author>
  </authors>
  <commentList>
    <comment ref="H11" authorId="0" shapeId="0" xr:uid="{EF6F3059-B19D-4CE8-9B2A-CE7173BA74D9}">
      <text>
        <r>
          <rPr>
            <b/>
            <sz val="9"/>
            <color indexed="81"/>
            <rFont val="Tahoma"/>
            <family val="2"/>
          </rPr>
          <t>Laaksonen Aki:</t>
        </r>
        <r>
          <rPr>
            <sz val="9"/>
            <color indexed="81"/>
            <rFont val="Tahoma"/>
            <family val="2"/>
          </rPr>
          <t xml:space="preserve">
Lähtökohtaisesti tässä solussa on 20%. Tämän voi myös muuttaa toiseksi prosentuaaliseksi arvoksi, mutta solua ei voi jättää tyhjäksi eikä merkitä 0%:ksi.</t>
        </r>
      </text>
    </comment>
    <comment ref="H15" authorId="0" shapeId="0" xr:uid="{00000000-0006-0000-0800-000001000000}">
      <text>
        <r>
          <rPr>
            <b/>
            <sz val="9"/>
            <color indexed="81"/>
            <rFont val="Tahoma"/>
            <family val="2"/>
          </rPr>
          <t>Laaksonen Aki:</t>
        </r>
        <r>
          <rPr>
            <sz val="9"/>
            <color indexed="81"/>
            <rFont val="Tahoma"/>
            <family val="2"/>
          </rPr>
          <t xml:space="preserve">
Lähtökohtaisesti tässä solussa on 20%, mutta tämän voi muuttaa tai jättää tyhjäksi.</t>
        </r>
      </text>
    </comment>
    <comment ref="J22" authorId="0" shapeId="0" xr:uid="{C401DFFE-44F2-48C1-8803-469F5C44C25D}">
      <text>
        <r>
          <rPr>
            <b/>
            <sz val="9"/>
            <color indexed="81"/>
            <rFont val="Tahoma"/>
            <family val="2"/>
          </rPr>
          <t>Laaksonen Aki:</t>
        </r>
        <r>
          <rPr>
            <sz val="9"/>
            <color indexed="81"/>
            <rFont val="Tahoma"/>
            <family val="2"/>
          </rPr>
          <t xml:space="preserve">
Jakosuhde muodostuu toimijan yksilöityjen kustannusten suhteena toimijoiden yhteen laskettuun kokonaiskustannuksiin.</t>
        </r>
      </text>
    </comment>
    <comment ref="N22" authorId="0" shapeId="0" xr:uid="{53F2F9BE-79EB-432F-B634-E61645463874}">
      <text>
        <r>
          <rPr>
            <b/>
            <sz val="9"/>
            <color indexed="81"/>
            <rFont val="Tahoma"/>
            <family val="2"/>
          </rPr>
          <t>Laaksonen Aki:</t>
        </r>
        <r>
          <rPr>
            <sz val="9"/>
            <color indexed="81"/>
            <rFont val="Tahoma"/>
            <family val="2"/>
          </rPr>
          <t xml:space="preserve">
Tämä osuus on tarkoitettu käytettäväksi riistakantojen hyvinvointiin.
Tämä euromääräinen osuus sisältyy Tuloutus -kohdan euromäärään.</t>
        </r>
      </text>
    </comment>
    <comment ref="F23" authorId="0" shapeId="0" xr:uid="{F479014C-527B-4DD0-936A-F03DB01A02DC}">
      <text>
        <r>
          <rPr>
            <b/>
            <sz val="9"/>
            <color indexed="81"/>
            <rFont val="Tahoma"/>
            <family val="2"/>
          </rPr>
          <t>Laaksonen Aki:</t>
        </r>
        <r>
          <rPr>
            <sz val="9"/>
            <color indexed="81"/>
            <rFont val="Tahoma"/>
            <family val="2"/>
          </rPr>
          <t xml:space="preserve">
Miksi metsästysseurat voivat hyödyntää vain 20% kokonaiskustannuksistaan tuloutettavan osuuden pohjaksi perustuu siihen, että 80% sorkkaeläinsaaliista saadusta hyödystä tulee metsästysseuran omaan käyttöön.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Laaksonen Aki</author>
  </authors>
  <commentList>
    <comment ref="H7" authorId="0" shapeId="0" xr:uid="{00000000-0006-0000-0900-000001000000}">
      <text>
        <r>
          <rPr>
            <b/>
            <sz val="9"/>
            <color indexed="81"/>
            <rFont val="Tahoma"/>
            <family val="2"/>
          </rPr>
          <t>Laaksonen Aki:</t>
        </r>
        <r>
          <rPr>
            <sz val="9"/>
            <color indexed="81"/>
            <rFont val="Tahoma"/>
            <family val="2"/>
          </rPr>
          <t xml:space="preserve">
</t>
        </r>
        <r>
          <rPr>
            <u/>
            <sz val="9"/>
            <color indexed="81"/>
            <rFont val="Tahoma"/>
            <family val="2"/>
          </rPr>
          <t>Metsästysseuran tilille tuleva osuus</t>
        </r>
        <r>
          <rPr>
            <sz val="9"/>
            <color indexed="81"/>
            <rFont val="Tahoma"/>
            <family val="2"/>
          </rPr>
          <t xml:space="preserve">
1) Osuus jonka palveluntuottaja maksaa jahdin järjestämisestä metsästysseuralle.
2) Metsästysseuran itse toteuttama jahti.
3) Metsästysseuran järjestämä jahti, jonka toteuttaa ulkopuolinen palveluntuottaja.</t>
        </r>
      </text>
    </comment>
    <comment ref="H15" authorId="0" shapeId="0" xr:uid="{00000000-0006-0000-0900-000002000000}">
      <text>
        <r>
          <rPr>
            <b/>
            <sz val="9"/>
            <color indexed="81"/>
            <rFont val="Tahoma"/>
            <family val="2"/>
          </rPr>
          <t>Laaksonen Aki:</t>
        </r>
        <r>
          <rPr>
            <sz val="9"/>
            <color indexed="81"/>
            <rFont val="Tahoma"/>
            <family val="2"/>
          </rPr>
          <t xml:space="preserve">
Lähtökohtaisesti tässä solussa on 20%, mutta tämän voi muuttaa tai jättää tyhjäksi.</t>
        </r>
      </text>
    </comment>
    <comment ref="J22" authorId="0" shapeId="0" xr:uid="{5BEAB24D-3C25-411D-9B16-7DC28D9A3D2D}">
      <text>
        <r>
          <rPr>
            <b/>
            <sz val="9"/>
            <color indexed="81"/>
            <rFont val="Tahoma"/>
            <family val="2"/>
          </rPr>
          <t>Laaksonen Aki:</t>
        </r>
        <r>
          <rPr>
            <sz val="9"/>
            <color indexed="81"/>
            <rFont val="Tahoma"/>
            <family val="2"/>
          </rPr>
          <t xml:space="preserve">
Jakosuhde muodostuu toimijan yksilöityjen kustannusten suhteena toimijoiden yhteen laskettuun kokonaiskustannuksiin.</t>
        </r>
      </text>
    </comment>
    <comment ref="N22" authorId="0" shapeId="0" xr:uid="{83B73B69-9A99-498D-96EF-B017F941CD8D}">
      <text>
        <r>
          <rPr>
            <b/>
            <sz val="9"/>
            <color indexed="81"/>
            <rFont val="Tahoma"/>
            <family val="2"/>
          </rPr>
          <t>Laaksonen Aki:</t>
        </r>
        <r>
          <rPr>
            <sz val="9"/>
            <color indexed="81"/>
            <rFont val="Tahoma"/>
            <family val="2"/>
          </rPr>
          <t xml:space="preserve">
Tämä osuus on tarkoitettu käytettäväksi riistakantojen hyvinvointiin.
Tämä euromääräinen osuus sisältyy Tuloutus -kohdan euromäärään.</t>
        </r>
      </text>
    </comment>
    <comment ref="F23" authorId="0" shapeId="0" xr:uid="{6B82C76D-C8F2-418D-9AC8-33632E042F11}">
      <text>
        <r>
          <rPr>
            <b/>
            <sz val="9"/>
            <color indexed="81"/>
            <rFont val="Tahoma"/>
            <family val="2"/>
          </rPr>
          <t>Laaksonen Aki:</t>
        </r>
        <r>
          <rPr>
            <sz val="9"/>
            <color indexed="81"/>
            <rFont val="Tahoma"/>
            <family val="2"/>
          </rPr>
          <t xml:space="preserve">
Miksi metsästysseurat voivat hyödyntää vain 20% kokonaiskustannuksistaan tuloutettavan osuuden pohjaksi perustuu siihen, että 80% sorkkaeläinsaaliista saadusta hyödystä tulee metsästysseuran omaan käyttöön.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Laaksonen Aki</author>
  </authors>
  <commentList>
    <comment ref="O2" authorId="0" shapeId="0" xr:uid="{E2AB30A4-B6A1-4E71-B47F-5C3708AB726B}">
      <text>
        <r>
          <rPr>
            <b/>
            <sz val="9"/>
            <color indexed="81"/>
            <rFont val="Tahoma"/>
            <family val="2"/>
          </rPr>
          <t>Laaksonen Aki:</t>
        </r>
        <r>
          <rPr>
            <sz val="9"/>
            <color indexed="81"/>
            <rFont val="Tahoma"/>
            <family val="2"/>
          </rPr>
          <t xml:space="preserve">
Kirjoita tähän kenttään arvio työtunnin hinnasta.
Lähtökohtaisesti tämä arvo on 15,00 €/h (ELY:n hyväksymä talkootyötuntikustannus).
Tätä tuntihintaa käytetään alla olevassa taulukossa työn kustannusten pohjaksi.</t>
        </r>
      </text>
    </comment>
    <comment ref="B7" authorId="0" shapeId="0" xr:uid="{9D928FA2-785F-4DA5-8129-DD61D165C6E9}">
      <text>
        <r>
          <rPr>
            <b/>
            <sz val="9"/>
            <color indexed="81"/>
            <rFont val="Tahoma"/>
            <family val="2"/>
          </rPr>
          <t>Laaksonen Aki:</t>
        </r>
        <r>
          <rPr>
            <sz val="9"/>
            <color indexed="81"/>
            <rFont val="Tahoma"/>
            <family val="2"/>
          </rPr>
          <t xml:space="preserve">
Kirjoita tähän sarakkeeseen vapaasti materiaaleihin ja tarvikkeisiin liittyvä tarkenne.
Kolme ensimmäistä riviä ovat esimerkkinä.</t>
        </r>
      </text>
    </comment>
    <comment ref="C7" authorId="0" shapeId="0" xr:uid="{FB7EC8AA-F7DD-44FB-94F9-4442FEA951D9}">
      <text>
        <r>
          <rPr>
            <b/>
            <sz val="9"/>
            <color indexed="81"/>
            <rFont val="Tahoma"/>
            <family val="2"/>
          </rPr>
          <t>Laaksonen Aki:</t>
        </r>
        <r>
          <rPr>
            <sz val="9"/>
            <color indexed="81"/>
            <rFont val="Tahoma"/>
            <family val="2"/>
          </rPr>
          <t xml:space="preserve">
Valitse alasvetovalikosta sopivin kategoria. 
Tämän tulee olla yhteydessä edellisen sarakkeen tietojen kanssa.</t>
        </r>
      </text>
    </comment>
    <comment ref="D7" authorId="0" shapeId="0" xr:uid="{A02762E2-5861-4788-A733-4F8652F4876E}">
      <text>
        <r>
          <rPr>
            <b/>
            <sz val="9"/>
            <color indexed="81"/>
            <rFont val="Tahoma"/>
            <family val="2"/>
          </rPr>
          <t>Laaksonen Aki:</t>
        </r>
        <r>
          <rPr>
            <sz val="9"/>
            <color indexed="81"/>
            <rFont val="Tahoma"/>
            <family val="2"/>
          </rPr>
          <t xml:space="preserve">
Syötä tähän sarakkeeseen yksikköhinta ko. materiaaleille ja tarvikkeille.</t>
        </r>
      </text>
    </comment>
    <comment ref="E7" authorId="0" shapeId="0" xr:uid="{3CE1DEE5-C5E3-4653-8E3C-1246202443BE}">
      <text>
        <r>
          <rPr>
            <b/>
            <sz val="9"/>
            <color indexed="81"/>
            <rFont val="Tahoma"/>
            <family val="2"/>
          </rPr>
          <t>Laaksonen Aki:</t>
        </r>
        <r>
          <rPr>
            <sz val="9"/>
            <color indexed="81"/>
            <rFont val="Tahoma"/>
            <family val="2"/>
          </rPr>
          <t xml:space="preserve">
Kirjoita tähän sarakkeeseen yksikkötarkenne, esim. kpl, kg, m, jne.
Tämän tulee liittyä ko. materiaaleihin ja tarvikkeisiin.</t>
        </r>
      </text>
    </comment>
    <comment ref="F7" authorId="0" shapeId="0" xr:uid="{BDAF40FE-1362-423F-94FB-77295C32371E}">
      <text>
        <r>
          <rPr>
            <b/>
            <sz val="9"/>
            <color indexed="81"/>
            <rFont val="Tahoma"/>
            <family val="2"/>
          </rPr>
          <t>Laaksonen Aki:</t>
        </r>
        <r>
          <rPr>
            <sz val="9"/>
            <color indexed="81"/>
            <rFont val="Tahoma"/>
            <family val="2"/>
          </rPr>
          <t xml:space="preserve">
Kirjoita tähän sarakkeeseen ko. materiaaleihin ja tarvikkeisiin liittyvä määrä.
Esimerkiksi ratavuokria (á 500 euroa) on maksettu 1 kpl ampumaharjoittelua ja ampukokeita varten.</t>
        </r>
      </text>
    </comment>
    <comment ref="G7" authorId="0" shapeId="0" xr:uid="{826EFA9F-EB6D-41FF-AEBE-DE44A821E53B}">
      <text>
        <r>
          <rPr>
            <b/>
            <sz val="9"/>
            <color indexed="81"/>
            <rFont val="Tahoma"/>
            <family val="2"/>
          </rPr>
          <t>Laaksonen Aki:</t>
        </r>
        <r>
          <rPr>
            <sz val="9"/>
            <color indexed="81"/>
            <rFont val="Tahoma"/>
            <family val="2"/>
          </rPr>
          <t xml:space="preserve">
Automaattisesti laskettuva kenttä. 
Ei tarvitse syöttää tähän mitään.</t>
        </r>
      </text>
    </comment>
    <comment ref="H7" authorId="0" shapeId="0" xr:uid="{C369C113-53D4-4983-ABD9-54AA5DBBF282}">
      <text>
        <r>
          <rPr>
            <b/>
            <sz val="9"/>
            <color indexed="81"/>
            <rFont val="Tahoma"/>
            <family val="2"/>
          </rPr>
          <t>Laaksonen Aki:</t>
        </r>
        <r>
          <rPr>
            <sz val="9"/>
            <color indexed="81"/>
            <rFont val="Tahoma"/>
            <family val="2"/>
          </rPr>
          <t xml:space="preserve">
Kirjoita tähän se prosentuaalinen (%) osuus ko. kustannuserästä joka liittyy riistanhoitoon.
Esimerkiksi jos ko. kustannuserä liittyy kokonaan riistanhoitoon, niin silloin syötä tähän 100%.
Jos puolestaan ko. kustannuserästä liittyy riistanhoitoon vain puolet, niin silloin täytä tähän 50%.</t>
        </r>
      </text>
    </comment>
    <comment ref="I7" authorId="0" shapeId="0" xr:uid="{EC8B3485-6002-4138-8091-E05DF4A5745D}">
      <text>
        <r>
          <rPr>
            <b/>
            <sz val="9"/>
            <color indexed="81"/>
            <rFont val="Tahoma"/>
            <family val="2"/>
          </rPr>
          <t>Laaksonen Aki:</t>
        </r>
        <r>
          <rPr>
            <sz val="9"/>
            <color indexed="81"/>
            <rFont val="Tahoma"/>
            <family val="2"/>
          </rPr>
          <t xml:space="preserve">
Automaattisesti laskettuva kenttä. 
Ei tarvitse syöttää tähän mitään.</t>
        </r>
      </text>
    </comment>
    <comment ref="L7" authorId="0" shapeId="0" xr:uid="{F0DFBAAE-B760-4E4E-A130-1E6DC424267C}">
      <text>
        <r>
          <rPr>
            <b/>
            <sz val="9"/>
            <color indexed="81"/>
            <rFont val="Tahoma"/>
            <family val="2"/>
          </rPr>
          <t>Laaksonen Aki:</t>
        </r>
        <r>
          <rPr>
            <sz val="9"/>
            <color indexed="81"/>
            <rFont val="Tahoma"/>
            <family val="2"/>
          </rPr>
          <t xml:space="preserve">
Kirjoita tähän sarakkeeseen vapaasti työhön liittyvä tarkenne.
Kuusi ensimmäistä riviä ovat esimerkkinä.</t>
        </r>
      </text>
    </comment>
    <comment ref="M7" authorId="0" shapeId="0" xr:uid="{F27F325F-774F-48BC-9D9B-A4B88DD4B54B}">
      <text>
        <r>
          <rPr>
            <b/>
            <sz val="9"/>
            <color indexed="81"/>
            <rFont val="Tahoma"/>
            <family val="2"/>
          </rPr>
          <t>Laaksonen Aki:</t>
        </r>
        <r>
          <rPr>
            <sz val="9"/>
            <color indexed="81"/>
            <rFont val="Tahoma"/>
            <family val="2"/>
          </rPr>
          <t xml:space="preserve">
Valitse alasvetovalikosta sopivin kategoria. 
Tämän tulee olla yhteydessä edellisen sarakkeen tietojen kanssa.</t>
        </r>
      </text>
    </comment>
    <comment ref="N7" authorId="0" shapeId="0" xr:uid="{F24DE797-8F9C-431B-B62C-BAC4D165C64A}">
      <text>
        <r>
          <rPr>
            <b/>
            <sz val="9"/>
            <color indexed="81"/>
            <rFont val="Tahoma"/>
            <family val="2"/>
          </rPr>
          <t>Laaksonen Aki:</t>
        </r>
        <r>
          <rPr>
            <sz val="9"/>
            <color indexed="81"/>
            <rFont val="Tahoma"/>
            <family val="2"/>
          </rPr>
          <t xml:space="preserve">
Kirjoita tähän sarakkeeseen kuinka monta työtuntia ko. työtehtävä on vaatinut.</t>
        </r>
      </text>
    </comment>
    <comment ref="O7" authorId="0" shapeId="0" xr:uid="{530AE8E7-7CC9-4907-9DF1-95AB4F20FDE1}">
      <text>
        <r>
          <rPr>
            <b/>
            <sz val="9"/>
            <color indexed="81"/>
            <rFont val="Tahoma"/>
            <family val="2"/>
          </rPr>
          <t>Laaksonen Aki:</t>
        </r>
        <r>
          <rPr>
            <sz val="9"/>
            <color indexed="81"/>
            <rFont val="Tahoma"/>
            <family val="2"/>
          </rPr>
          <t xml:space="preserve">
Automaattisesti laskettuva kenttä. 
Ei tarvitse syöttää tähän mitään.
Tämän sarakkeen laskentakaava on työn tuntihinta (€) x työtunnit (h).</t>
        </r>
      </text>
    </comment>
    <comment ref="P7" authorId="0" shapeId="0" xr:uid="{122EDEE9-F79A-4A78-806D-9D8C336FE130}">
      <text>
        <r>
          <rPr>
            <b/>
            <sz val="9"/>
            <color indexed="81"/>
            <rFont val="Tahoma"/>
            <family val="2"/>
          </rPr>
          <t>Laaksonen Aki:</t>
        </r>
        <r>
          <rPr>
            <sz val="9"/>
            <color indexed="81"/>
            <rFont val="Tahoma"/>
            <family val="2"/>
          </rPr>
          <t xml:space="preserve">
Kirjoita tähän se prosentuaalinen (%) osuus ko. työtehtävästä joka liittyy riistanhoitoon.
Esimerkiksi jos ko. työtehtävä liittyy kokonaan riistanhoitoon, niin silloin syötä tähän 100%.
Jos puolestaan ko. työtehtävä liittyy riistanhoitoon vain puolet, niin silloin täytä tähän 50%.</t>
        </r>
      </text>
    </comment>
    <comment ref="Q7" authorId="0" shapeId="0" xr:uid="{E7078605-3A80-4561-9927-CA300545B5BA}">
      <text>
        <r>
          <rPr>
            <b/>
            <sz val="9"/>
            <color indexed="81"/>
            <rFont val="Tahoma"/>
            <family val="2"/>
          </rPr>
          <t>Laaksonen Aki:</t>
        </r>
        <r>
          <rPr>
            <sz val="9"/>
            <color indexed="81"/>
            <rFont val="Tahoma"/>
            <family val="2"/>
          </rPr>
          <t xml:space="preserve">
Automaattisesti laskettuva kenttä. 
Ei tarvitse syöttää tähän mitään.
Tämän sarakkeen laskentakaava on työn kokonaiskustannukset (€) x prosenttiosuus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Laaksonen Aki</author>
  </authors>
  <commentList>
    <comment ref="D1" authorId="0" shapeId="0" xr:uid="{A1E049D4-6EA5-4D3D-977F-9225CE1CBDB0}">
      <text>
        <r>
          <rPr>
            <b/>
            <sz val="9"/>
            <color indexed="81"/>
            <rFont val="Tahoma"/>
            <family val="2"/>
          </rPr>
          <t>Laaksonen Aki:</t>
        </r>
        <r>
          <rPr>
            <sz val="9"/>
            <color indexed="81"/>
            <rFont val="Tahoma"/>
            <family val="2"/>
          </rPr>
          <t xml:space="preserve">
Koko alueen pinta-ala (ha)</t>
        </r>
      </text>
    </comment>
    <comment ref="D2" authorId="0" shapeId="0" xr:uid="{F75708B0-D288-4866-ACDD-D54A77E64A70}">
      <text>
        <r>
          <rPr>
            <b/>
            <sz val="9"/>
            <color indexed="81"/>
            <rFont val="Tahoma"/>
            <family val="2"/>
          </rPr>
          <t>Laaksonen Aki:</t>
        </r>
        <r>
          <rPr>
            <sz val="9"/>
            <color indexed="81"/>
            <rFont val="Tahoma"/>
            <family val="2"/>
          </rPr>
          <t xml:space="preserve">
Metsäpinta-ala koko alueen pinta-alasta (%)</t>
        </r>
      </text>
    </comment>
    <comment ref="P2" authorId="0" shapeId="0" xr:uid="{DCECF472-7A68-4D24-A1AF-52BAE192A6B5}">
      <text>
        <r>
          <rPr>
            <b/>
            <sz val="9"/>
            <color indexed="81"/>
            <rFont val="Tahoma"/>
            <family val="2"/>
          </rPr>
          <t>Laaksonen Aki:</t>
        </r>
        <r>
          <rPr>
            <sz val="9"/>
            <color indexed="81"/>
            <rFont val="Tahoma"/>
            <family val="2"/>
          </rPr>
          <t xml:space="preserve">
Tuntihinnan määrä on lähtökohtaisesti 15,00 €/h työlle ja 30,00 €/h traktorille tai moottoriajoneuvolle (ELY:n hyväksymät talkootyötuntikustannukset).
</t>
        </r>
      </text>
    </comment>
    <comment ref="D3" authorId="0" shapeId="0" xr:uid="{E9899BE5-005C-4A4F-B033-2DD52AAA57F6}">
      <text>
        <r>
          <rPr>
            <b/>
            <sz val="9"/>
            <color indexed="81"/>
            <rFont val="Tahoma"/>
            <family val="2"/>
          </rPr>
          <t>Laaksonen Aki:</t>
        </r>
        <r>
          <rPr>
            <sz val="9"/>
            <color indexed="81"/>
            <rFont val="Tahoma"/>
            <family val="2"/>
          </rPr>
          <t xml:space="preserve">
Riistapellon pinta-ala (ha)</t>
        </r>
      </text>
    </comment>
    <comment ref="P3" authorId="0" shapeId="0" xr:uid="{7CB6F10C-F5D9-455C-BCDE-ABDBC9BF275A}">
      <text>
        <r>
          <rPr>
            <b/>
            <sz val="9"/>
            <color indexed="81"/>
            <rFont val="Tahoma"/>
            <family val="2"/>
          </rPr>
          <t>Laaksonen Aki:</t>
        </r>
        <r>
          <rPr>
            <sz val="9"/>
            <color indexed="81"/>
            <rFont val="Tahoma"/>
            <family val="2"/>
          </rPr>
          <t xml:space="preserve">
Tuntihinnan määrä on lähtökohtaisesti 15,00 €/h työlle ja 30,00 €/h traktorille tai moottoriajoneuvolle (ELY:n hyväksymät talkootyötuntikustannukset).
</t>
        </r>
      </text>
    </comment>
    <comment ref="D4" authorId="0" shapeId="0" xr:uid="{CEA45E33-D998-49C5-9FCE-238D638D89E4}">
      <text>
        <r>
          <rPr>
            <b/>
            <sz val="9"/>
            <color indexed="81"/>
            <rFont val="Tahoma"/>
            <family val="2"/>
          </rPr>
          <t>Laaksonen Aki:</t>
        </r>
        <r>
          <rPr>
            <sz val="9"/>
            <color indexed="81"/>
            <rFont val="Tahoma"/>
            <family val="2"/>
          </rPr>
          <t xml:space="preserve">
Maanomistajan pinta-ala (ha)</t>
        </r>
      </text>
    </comment>
    <comment ref="J5" authorId="0" shapeId="0" xr:uid="{00000000-0006-0000-0E00-000001000000}">
      <text>
        <r>
          <rPr>
            <b/>
            <sz val="9"/>
            <color indexed="81"/>
            <rFont val="Tahoma"/>
            <family val="2"/>
          </rPr>
          <t>Laaksonen Aki:</t>
        </r>
        <r>
          <rPr>
            <sz val="9"/>
            <color indexed="81"/>
            <rFont val="Tahoma"/>
            <family val="2"/>
          </rPr>
          <t xml:space="preserve">
Tämä on se osuus materiaalista ja tarvikkeista joka voidaan katsoa olevan riistanhoitoon liittyvää.</t>
        </r>
      </text>
    </comment>
    <comment ref="B7" authorId="0" shapeId="0" xr:uid="{F3DC9A62-E50B-40A1-962B-D9EB49A6C8C9}">
      <text>
        <r>
          <rPr>
            <b/>
            <sz val="9"/>
            <color indexed="81"/>
            <rFont val="Tahoma"/>
            <family val="2"/>
          </rPr>
          <t>Laaksonen Aki:</t>
        </r>
        <r>
          <rPr>
            <sz val="9"/>
            <color indexed="81"/>
            <rFont val="Tahoma"/>
            <family val="2"/>
          </rPr>
          <t xml:space="preserve">
Kirjoita tähän sarakkeeseen vapaasti materiaaleihin ja tarvikkeisiin liittyvä tarkenne.
Yhdeksän ensimmäistä riviä ovat esimerkkinä.</t>
        </r>
      </text>
    </comment>
    <comment ref="C7" authorId="0" shapeId="0" xr:uid="{5D93F68E-CB3E-4E24-A4B6-DF95FA370050}">
      <text>
        <r>
          <rPr>
            <b/>
            <sz val="9"/>
            <color indexed="81"/>
            <rFont val="Tahoma"/>
            <family val="2"/>
          </rPr>
          <t>Laaksonen Aki:</t>
        </r>
        <r>
          <rPr>
            <sz val="9"/>
            <color indexed="81"/>
            <rFont val="Tahoma"/>
            <family val="2"/>
          </rPr>
          <t xml:space="preserve">
Valitse alasvetovalikosta sopivin kategoria. 
Tämän tulee olla yhteydessä edellisen sarakkeen tietojen kanssa.</t>
        </r>
      </text>
    </comment>
    <comment ref="D7" authorId="0" shapeId="0" xr:uid="{09EBF4A7-FB1E-4B60-BF87-B76CCBADB48E}">
      <text>
        <r>
          <rPr>
            <b/>
            <sz val="9"/>
            <color indexed="81"/>
            <rFont val="Tahoma"/>
            <family val="2"/>
          </rPr>
          <t>Laaksonen Aki:</t>
        </r>
        <r>
          <rPr>
            <sz val="9"/>
            <color indexed="81"/>
            <rFont val="Tahoma"/>
            <family val="2"/>
          </rPr>
          <t xml:space="preserve">
Syötä tähän sarakkeeseen yksikköhinta ko. materiaaleille ja tarvikkeille.</t>
        </r>
      </text>
    </comment>
    <comment ref="E7" authorId="0" shapeId="0" xr:uid="{AA98553D-5986-4962-A44B-7A0A6B302575}">
      <text>
        <r>
          <rPr>
            <b/>
            <sz val="9"/>
            <color indexed="81"/>
            <rFont val="Tahoma"/>
            <family val="2"/>
          </rPr>
          <t>Laaksonen Aki:</t>
        </r>
        <r>
          <rPr>
            <sz val="9"/>
            <color indexed="81"/>
            <rFont val="Tahoma"/>
            <family val="2"/>
          </rPr>
          <t xml:space="preserve">
Kirjoita tähän sarakkeeseen yksikkötarkenne, esim. kpl, kg, m, tonni, €/km jne.
Tämän tulee liittyä ko. materiaaleihin ja tarvikkeisiin.</t>
        </r>
      </text>
    </comment>
    <comment ref="F7" authorId="0" shapeId="0" xr:uid="{6F370DB9-3230-47AB-8F80-768032A16023}">
      <text>
        <r>
          <rPr>
            <b/>
            <sz val="9"/>
            <color indexed="81"/>
            <rFont val="Tahoma"/>
            <family val="2"/>
          </rPr>
          <t>Laaksonen Aki:</t>
        </r>
        <r>
          <rPr>
            <sz val="9"/>
            <color indexed="81"/>
            <rFont val="Tahoma"/>
            <family val="2"/>
          </rPr>
          <t xml:space="preserve">
Kirjoita tähän sarakkeeseen ko. materiaaleihin ja tarvikkeisiin liittyvä määrä.
</t>
        </r>
      </text>
    </comment>
    <comment ref="G7" authorId="0" shapeId="0" xr:uid="{7E54224F-EA68-44A0-8D38-8E3D75C605BE}">
      <text>
        <r>
          <rPr>
            <b/>
            <sz val="9"/>
            <color indexed="81"/>
            <rFont val="Tahoma"/>
            <family val="2"/>
          </rPr>
          <t>Laaksonen Aki:</t>
        </r>
        <r>
          <rPr>
            <sz val="9"/>
            <color indexed="81"/>
            <rFont val="Tahoma"/>
            <family val="2"/>
          </rPr>
          <t xml:space="preserve">
Valitse alasvetovalikosta sopivin skaalain.
Tämä skaalain määrittelee, kuinka paljon ko. maanomistajan pinta-alasta huomioidaan kustannusten määrittelyyn mukaan.
</t>
        </r>
        <r>
          <rPr>
            <b/>
            <sz val="9"/>
            <color indexed="81"/>
            <rFont val="Tahoma"/>
            <family val="2"/>
          </rPr>
          <t>Skaalain 1:</t>
        </r>
        <r>
          <rPr>
            <sz val="9"/>
            <color indexed="81"/>
            <rFont val="Tahoma"/>
            <family val="2"/>
          </rPr>
          <t xml:space="preserve">
Maanomistajan pinta-ala / Alueen pinta-ala
</t>
        </r>
        <r>
          <rPr>
            <b/>
            <sz val="9"/>
            <color indexed="81"/>
            <rFont val="Tahoma"/>
            <family val="2"/>
          </rPr>
          <t>Skaalain 2:</t>
        </r>
        <r>
          <rPr>
            <sz val="9"/>
            <color indexed="81"/>
            <rFont val="Tahoma"/>
            <family val="2"/>
          </rPr>
          <t xml:space="preserve">
Maanomistajan pinta-ala / Maanomistajan pinta-ala
</t>
        </r>
      </text>
    </comment>
    <comment ref="H7" authorId="0" shapeId="0" xr:uid="{7FB384C5-8E44-40D6-B0B9-B6059CD3B74A}">
      <text>
        <r>
          <rPr>
            <b/>
            <sz val="9"/>
            <color indexed="81"/>
            <rFont val="Tahoma"/>
            <family val="2"/>
          </rPr>
          <t>Laaksonen Aki:</t>
        </r>
        <r>
          <rPr>
            <sz val="9"/>
            <color indexed="81"/>
            <rFont val="Tahoma"/>
            <family val="2"/>
          </rPr>
          <t xml:space="preserve">
Automaattisesti laskettuva kenttä. 
Ei tarvitse syöttää tähän mitään.</t>
        </r>
      </text>
    </comment>
    <comment ref="I7" authorId="0" shapeId="0" xr:uid="{00000000-0006-0000-0E00-000002000000}">
      <text>
        <r>
          <rPr>
            <b/>
            <sz val="9"/>
            <color indexed="81"/>
            <rFont val="Tahoma"/>
            <family val="2"/>
          </rPr>
          <t>Laaksonen Aki:</t>
        </r>
        <r>
          <rPr>
            <sz val="9"/>
            <color indexed="81"/>
            <rFont val="Tahoma"/>
            <family val="2"/>
          </rPr>
          <t xml:space="preserve">
Tällä prosenttileikkurilla kohdennetaan riistanhoitoon liittyvät materiaalit ja tarvikkeet.
Määritä tähän sarakkeeseen se osuus, joka on riistanhoidollista.
Esimerkiksi jos ko. kustannuserä liittyy kokonaan riistanhoitoon, niin silloin syötä tähän 100%.
Jos puolestaan ko. kustannuserästä liittyy riistanhoitoon vain puolet, niin silloin täytä tähän 50%.
</t>
        </r>
        <r>
          <rPr>
            <b/>
            <sz val="9"/>
            <color indexed="81"/>
            <rFont val="Tahoma"/>
            <family val="2"/>
          </rPr>
          <t>Lähtökohtaisesti tämän arvo on 100%.</t>
        </r>
      </text>
    </comment>
    <comment ref="J7" authorId="0" shapeId="0" xr:uid="{BAF9DEBC-B4B9-455F-9945-A25B9D243D6D}">
      <text>
        <r>
          <rPr>
            <b/>
            <sz val="9"/>
            <color indexed="81"/>
            <rFont val="Tahoma"/>
            <family val="2"/>
          </rPr>
          <t>Laaksonen Aki:</t>
        </r>
        <r>
          <rPr>
            <sz val="9"/>
            <color indexed="81"/>
            <rFont val="Tahoma"/>
            <family val="2"/>
          </rPr>
          <t xml:space="preserve">
Automaattisesti laskettuva kenttä. 
Ei tarvitse syöttää tähän mitään.</t>
        </r>
      </text>
    </comment>
    <comment ref="M7" authorId="0" shapeId="0" xr:uid="{5D5CDDBB-53C0-468E-B354-B63E2ECE87A1}">
      <text>
        <r>
          <rPr>
            <b/>
            <sz val="9"/>
            <color indexed="81"/>
            <rFont val="Tahoma"/>
            <family val="2"/>
          </rPr>
          <t>Laaksonen Aki:</t>
        </r>
        <r>
          <rPr>
            <sz val="9"/>
            <color indexed="81"/>
            <rFont val="Tahoma"/>
            <family val="2"/>
          </rPr>
          <t xml:space="preserve">
Kirjoita tähän sarakkeeseen vapaasti työhön liittyvä tarkenne.
Kuusi ensimmäistä riviä ovat esimerkkinä.</t>
        </r>
      </text>
    </comment>
    <comment ref="N7" authorId="0" shapeId="0" xr:uid="{8B0FC812-02A4-4D40-910D-8EB5FAB52A2B}">
      <text>
        <r>
          <rPr>
            <b/>
            <sz val="9"/>
            <color indexed="81"/>
            <rFont val="Tahoma"/>
            <family val="2"/>
          </rPr>
          <t>Laaksonen Aki:</t>
        </r>
        <r>
          <rPr>
            <sz val="9"/>
            <color indexed="81"/>
            <rFont val="Tahoma"/>
            <family val="2"/>
          </rPr>
          <t xml:space="preserve">
Valitse alasvetovalikosta sopivin kategoria. 
Tämän tulee olla yhteydessä edellisen sarakkeen tietojen kanssa.</t>
        </r>
      </text>
    </comment>
    <comment ref="O7" authorId="0" shapeId="0" xr:uid="{1C848D0B-C68D-4045-AE42-842CE38BA889}">
      <text>
        <r>
          <rPr>
            <b/>
            <sz val="9"/>
            <color indexed="81"/>
            <rFont val="Tahoma"/>
            <family val="2"/>
          </rPr>
          <t>Laaksonen Aki:</t>
        </r>
        <r>
          <rPr>
            <sz val="9"/>
            <color indexed="81"/>
            <rFont val="Tahoma"/>
            <family val="2"/>
          </rPr>
          <t xml:space="preserve">
Kirjoita tähän sarakkeeseen kuinka monta työtuntia ko. työtehtävä on vaatinut.</t>
        </r>
      </text>
    </comment>
    <comment ref="P7" authorId="0" shapeId="0" xr:uid="{4A5CC7D5-F014-4509-A875-59320D36AB06}">
      <text>
        <r>
          <rPr>
            <b/>
            <sz val="9"/>
            <color indexed="81"/>
            <rFont val="Tahoma"/>
            <family val="2"/>
          </rPr>
          <t>Laaksonen Aki:</t>
        </r>
        <r>
          <rPr>
            <sz val="9"/>
            <color indexed="81"/>
            <rFont val="Tahoma"/>
            <family val="2"/>
          </rPr>
          <t xml:space="preserve">
Valitse alasvetovalikosta soveltuva tuntihinta ko. työsuoritukselle.
Työtunti 15,00 €/h (työ)
Konetunti 30,00 €/h (traktori tai moottoriajoneuvo)
Lähde: ELY:n hyväksymät talkootyötuntikustannukset
</t>
        </r>
      </text>
    </comment>
    <comment ref="Q7" authorId="0" shapeId="0" xr:uid="{E58111BE-759A-497F-984F-759C44506BFB}">
      <text>
        <r>
          <rPr>
            <b/>
            <sz val="9"/>
            <color indexed="81"/>
            <rFont val="Tahoma"/>
            <family val="2"/>
          </rPr>
          <t>Laaksonen Aki:</t>
        </r>
        <r>
          <rPr>
            <sz val="9"/>
            <color indexed="81"/>
            <rFont val="Tahoma"/>
            <family val="2"/>
          </rPr>
          <t xml:space="preserve">
Valitse alasvetovalikosta sopivin skaalain.
Tämä skaalain määrittelee, kuinka paljon ko. maanomistajan pinta-alasta huomioidaan kustannusten määrittelyyn mukaan.
Skaalain 1:
Maanomistajan pinta-ala / Alueen pinta-ala
Skaalain 2:
Maanomistajan pinta-ala / Maanomistajan pinta-ala</t>
        </r>
      </text>
    </comment>
    <comment ref="R7" authorId="0" shapeId="0" xr:uid="{F0DFF396-8152-4F53-9D67-255ED149B875}">
      <text>
        <r>
          <rPr>
            <b/>
            <sz val="9"/>
            <color indexed="81"/>
            <rFont val="Tahoma"/>
            <family val="2"/>
          </rPr>
          <t>Laaksonen Aki:</t>
        </r>
        <r>
          <rPr>
            <sz val="9"/>
            <color indexed="81"/>
            <rFont val="Tahoma"/>
            <family val="2"/>
          </rPr>
          <t xml:space="preserve">
Automaattisesti laskettuva kenttä. 
Ei tarvitse syöttää tähän mitään.
Tämän sarakkeen laskentakaava on työtunnit (h) x työn tuntihinta (€/h) x skaalain.</t>
        </r>
      </text>
    </comment>
    <comment ref="S7" authorId="0" shapeId="0" xr:uid="{44FB6E91-A1D0-4816-9AF7-0B8D7A3A5D0D}">
      <text>
        <r>
          <rPr>
            <b/>
            <sz val="9"/>
            <color indexed="81"/>
            <rFont val="Tahoma"/>
            <family val="2"/>
          </rPr>
          <t>Laaksonen Aki:</t>
        </r>
        <r>
          <rPr>
            <sz val="9"/>
            <color indexed="81"/>
            <rFont val="Tahoma"/>
            <family val="2"/>
          </rPr>
          <t xml:space="preserve">
Kirjoita tähän se prosentuaalinen (%) osuus ko. työtehtävästä joka liittyy riistanhoitoon.
Esimerkiksi jos ko. työtehtävä liittyy kokonaan riistanhoitoon, niin silloin syötä tähän 100%.
Jos puolestaan ko. työtehtävä liittyy riistanhoitoon vain puolet, niin silloin täytä tähän 50%.
</t>
        </r>
        <r>
          <rPr>
            <b/>
            <sz val="9"/>
            <color indexed="81"/>
            <rFont val="Tahoma"/>
            <family val="2"/>
          </rPr>
          <t>Lähtökohtaisesti tämän arvo on 100%.</t>
        </r>
      </text>
    </comment>
    <comment ref="T7" authorId="0" shapeId="0" xr:uid="{278D3B2B-B282-41B6-8956-A576F3F1A4A5}">
      <text>
        <r>
          <rPr>
            <b/>
            <sz val="9"/>
            <color indexed="81"/>
            <rFont val="Tahoma"/>
            <family val="2"/>
          </rPr>
          <t>Laaksonen Aki:</t>
        </r>
        <r>
          <rPr>
            <sz val="9"/>
            <color indexed="81"/>
            <rFont val="Tahoma"/>
            <family val="2"/>
          </rPr>
          <t xml:space="preserve">
Automaattisesti laskettuva kenttä. 
Ei tarvitse syöttää tähän mitään.
Tämän sarakkeen laskentakaava on työn kokonaiskustannukset (€) x prosenttiosuus (%).</t>
        </r>
      </text>
    </comment>
  </commentList>
</comments>
</file>

<file path=xl/sharedStrings.xml><?xml version="1.0" encoding="utf-8"?>
<sst xmlns="http://schemas.openxmlformats.org/spreadsheetml/2006/main" count="845" uniqueCount="240">
  <si>
    <t>€/kg</t>
  </si>
  <si>
    <t>ha</t>
  </si>
  <si>
    <t>kg</t>
  </si>
  <si>
    <t>vakuutukset</t>
  </si>
  <si>
    <t>Metsästysseura</t>
  </si>
  <si>
    <t>investoinnit</t>
  </si>
  <si>
    <t>koulutus</t>
  </si>
  <si>
    <t>Maanomistaja</t>
  </si>
  <si>
    <t>PERUSTIEDOT</t>
  </si>
  <si>
    <t>Kohde</t>
  </si>
  <si>
    <t>Lupien määrä</t>
  </si>
  <si>
    <t>Liha-arvo</t>
  </si>
  <si>
    <t>Elämysarvo</t>
  </si>
  <si>
    <t>Laskennallinen kokonaisarvo</t>
  </si>
  <si>
    <t>Keskimääräinen lihan ulosmyyntihinta</t>
  </si>
  <si>
    <t>Keskimääräinen luullinen lihapaino</t>
  </si>
  <si>
    <t>kpl</t>
  </si>
  <si>
    <t>Metsästysalueen pinta-ala</t>
  </si>
  <si>
    <t>Kustannukset</t>
  </si>
  <si>
    <t>EUR</t>
  </si>
  <si>
    <t>%-osuus</t>
  </si>
  <si>
    <t>METSÄSTYSSEURA</t>
  </si>
  <si>
    <t>Työ</t>
  </si>
  <si>
    <t>Materiaalit ja tarvikkeet</t>
  </si>
  <si>
    <t>kustannukset yhteensä</t>
  </si>
  <si>
    <t>työ yhteensä</t>
  </si>
  <si>
    <t>materiaalit ja tarvikkeet yhteensä</t>
  </si>
  <si>
    <t>Materiaalit ja tarvikkeet yhteensä</t>
  </si>
  <si>
    <t>Työ yhteensä</t>
  </si>
  <si>
    <t>Kategoria</t>
  </si>
  <si>
    <t>PARAMETRIT</t>
  </si>
  <si>
    <t>Parametri 5</t>
  </si>
  <si>
    <t>Parametri 6</t>
  </si>
  <si>
    <t>Parametri 7</t>
  </si>
  <si>
    <t>Parametri 8</t>
  </si>
  <si>
    <t>Parametri 9</t>
  </si>
  <si>
    <t>Parametri 10</t>
  </si>
  <si>
    <t>Parametri 11</t>
  </si>
  <si>
    <t>Parametri 12</t>
  </si>
  <si>
    <t>Parametri 13</t>
  </si>
  <si>
    <t>Parametri 14</t>
  </si>
  <si>
    <t>Parametri 15</t>
  </si>
  <si>
    <t>Valitse arvo…</t>
  </si>
  <si>
    <t>Kustannuskategoriat</t>
  </si>
  <si>
    <t>Kustannusten syöttösivu</t>
  </si>
  <si>
    <t>MAANOMISTAJA</t>
  </si>
  <si>
    <t>vuokrat</t>
  </si>
  <si>
    <t>polttoaineet</t>
  </si>
  <si>
    <t>kalusto</t>
  </si>
  <si>
    <t>metsästysinfran ylläpito</t>
  </si>
  <si>
    <t>ampumaharjoittelu ja ampumakokeet</t>
  </si>
  <si>
    <t>riistanhoidon materiaalit</t>
  </si>
  <si>
    <t>SRVA toiminta ja sen kulut</t>
  </si>
  <si>
    <t>peijaiskulut</t>
  </si>
  <si>
    <t>Yksilöidyn kustannuksen malli</t>
  </si>
  <si>
    <t>€</t>
  </si>
  <si>
    <t>Lihan määrä</t>
  </si>
  <si>
    <t>Saaliin määrä</t>
  </si>
  <si>
    <t>Laskennallinen liha-arvo</t>
  </si>
  <si>
    <t>Kokonaisarvo</t>
  </si>
  <si>
    <t>Arvon jakaminen</t>
  </si>
  <si>
    <t>1. Tason jakoperuste</t>
  </si>
  <si>
    <t>2. Tason jakoperuste</t>
  </si>
  <si>
    <t>Tuloutettava osuus laskennallisesta kokonaisarvosta</t>
  </si>
  <si>
    <t>Tuloutus</t>
  </si>
  <si>
    <t>Yhteensä</t>
  </si>
  <si>
    <t>Tuloutettava osuus</t>
  </si>
  <si>
    <t>TULOUTUKSEN OSUUS</t>
  </si>
  <si>
    <t>Jakosuhde</t>
  </si>
  <si>
    <t>Riistan osuus</t>
  </si>
  <si>
    <t>Riistan osuus tuloutettavasta osuudesta</t>
  </si>
  <si>
    <t>Tuloutettava osuus laskennallisesta liha-arvosta</t>
  </si>
  <si>
    <t>Toteutuneen myynnin liha-arvo</t>
  </si>
  <si>
    <t>Tuloutettava osuus toteutuneen myynnin liha-arvosta</t>
  </si>
  <si>
    <t>tarvikkeet</t>
  </si>
  <si>
    <t>energia</t>
  </si>
  <si>
    <t>Lahtivajan ja taukotuvan energia ja siivous</t>
  </si>
  <si>
    <t>kaatoluvat (normaali metsästys)</t>
  </si>
  <si>
    <t>ero täyttösivun loppusummaan</t>
  </si>
  <si>
    <t>(työ) hirvivahingot</t>
  </si>
  <si>
    <t>(työ) tiestön ylläpito ja kunnostus</t>
  </si>
  <si>
    <t>(työ) riistanhoito ja elinympäristöjen ylläpito</t>
  </si>
  <si>
    <t>(työ) normaali metsästys</t>
  </si>
  <si>
    <t>(työ) koulutus</t>
  </si>
  <si>
    <t>Aika (h)</t>
  </si>
  <si>
    <t>Tuntihinta</t>
  </si>
  <si>
    <t>Tuloutettavan osuuden jakoperuste</t>
  </si>
  <si>
    <t>Tämä osuus jaetaan suoraan toimijoille.</t>
  </si>
  <si>
    <t>Toteutunut lihan myynti</t>
  </si>
  <si>
    <t>Lupien käyttöaste</t>
  </si>
  <si>
    <t>Liha-arvon osuus</t>
  </si>
  <si>
    <t>Elämysarvon osuus</t>
  </si>
  <si>
    <t>Hirvi</t>
  </si>
  <si>
    <t>Peura</t>
  </si>
  <si>
    <t>kg/kpl</t>
  </si>
  <si>
    <t>LASKENNAN POHJAKSI</t>
  </si>
  <si>
    <t>Metsästyskausi 2019-2020</t>
  </si>
  <si>
    <t>Lähde: Sorkkaeläinsaalis ja sen arvo 2019-2020. Riistakeskus, Wikström.</t>
  </si>
  <si>
    <t>kg/lupa</t>
  </si>
  <si>
    <t>%</t>
  </si>
  <si>
    <t>jäsenmaksut</t>
  </si>
  <si>
    <t>lisenssit</t>
  </si>
  <si>
    <t>vesi ja jätevesi</t>
  </si>
  <si>
    <t>hallintokulut</t>
  </si>
  <si>
    <t>eläinlääkärin tarkistusmaksu (liha)</t>
  </si>
  <si>
    <t>koirien kulut (vuokrat, ylläpito)</t>
  </si>
  <si>
    <t>koirien kulut (varusteet)</t>
  </si>
  <si>
    <t>aseet ja asetarvikkeet</t>
  </si>
  <si>
    <t>(työ) SRVA</t>
  </si>
  <si>
    <t>€/h</t>
  </si>
  <si>
    <t>(työ) saaliin käsittely</t>
  </si>
  <si>
    <t>Saaliin käsittely</t>
  </si>
  <si>
    <t>Ratavuokrat</t>
  </si>
  <si>
    <t>muu materiaali</t>
  </si>
  <si>
    <t>Vakuumikone</t>
  </si>
  <si>
    <t>Ruiskutusaineet</t>
  </si>
  <si>
    <t>(työ) riistapellon hoitoon liittyvä työ</t>
  </si>
  <si>
    <t>riistapellon materiaalit ja tarvikkeet</t>
  </si>
  <si>
    <t>Siemenet</t>
  </si>
  <si>
    <t>Apulanta</t>
  </si>
  <si>
    <t>Riistapellon pinta-ala</t>
  </si>
  <si>
    <t>á EUR</t>
  </si>
  <si>
    <t>Kyntö</t>
  </si>
  <si>
    <t>Jyräys</t>
  </si>
  <si>
    <t>Äestys</t>
  </si>
  <si>
    <t>Kylvö</t>
  </si>
  <si>
    <t>Riistanhoidolliset työt</t>
  </si>
  <si>
    <t>Täydennysistutus</t>
  </si>
  <si>
    <t>Metsäpinta-ala</t>
  </si>
  <si>
    <t>pinta-alasta</t>
  </si>
  <si>
    <t>Metsästysalueen ja -infran teiden auraus</t>
  </si>
  <si>
    <t>Metsästysalueen teiden kunnostus</t>
  </si>
  <si>
    <t>Sora</t>
  </si>
  <si>
    <t>metsästysalueen tiestönhoidon materiaalit ja tarvikkeet</t>
  </si>
  <si>
    <t>Salaojaputket</t>
  </si>
  <si>
    <t>Kankaat</t>
  </si>
  <si>
    <t>Rummut</t>
  </si>
  <si>
    <t>Laskennallinen elämysarvo</t>
  </si>
  <si>
    <t>Syötä tähän toteutunut lihan myynnin arvo.</t>
  </si>
  <si>
    <t>Toteutunut elämysarvo</t>
  </si>
  <si>
    <t>Toteutuneen elämyksen arvo</t>
  </si>
  <si>
    <t>Tuloutettava osuus laskennallisesta elämysarvosta</t>
  </si>
  <si>
    <t>Tuloutettava osuus toteutuneen elämyksen arvosta</t>
  </si>
  <si>
    <t>Lihan myynti</t>
  </si>
  <si>
    <t>Yhteenveto</t>
  </si>
  <si>
    <t>Syötä tähän vierasjahdeista seuralle syntynyt toteutunut tulo.</t>
  </si>
  <si>
    <t>Tiemaksut</t>
  </si>
  <si>
    <t>yksityistiemaksut</t>
  </si>
  <si>
    <t>Yksikkö</t>
  </si>
  <si>
    <t>Määre</t>
  </si>
  <si>
    <t>tonni</t>
  </si>
  <si>
    <t>Rikkaruoho ruiskutus</t>
  </si>
  <si>
    <t>€/km</t>
  </si>
  <si>
    <t>verot (esim. kiinteistövero)</t>
  </si>
  <si>
    <t>Skaalain</t>
  </si>
  <si>
    <t>Alueen pinta-ala</t>
  </si>
  <si>
    <t>Skaalain 1</t>
  </si>
  <si>
    <t>Skaalain 2</t>
  </si>
  <si>
    <t>Maanomistajan pinta-ala</t>
  </si>
  <si>
    <t>(työ) riistalaskennat ja -kolmiot</t>
  </si>
  <si>
    <t>(työ) varainhankinta</t>
  </si>
  <si>
    <t>Tarkennettu: Wikström 16.12.2020</t>
  </si>
  <si>
    <t>Määritelty tuloutettavan osuuden 1. jakoperusteeksi.</t>
  </si>
  <si>
    <t>Riistakantojen hyvinvointiin palautettava osuus (%)</t>
  </si>
  <si>
    <t>Riistakantojen hyvinvointiin palautettava osuus (EUR)</t>
  </si>
  <si>
    <t>Näiden solujen raja-arvoja voi muuttaa.</t>
  </si>
  <si>
    <t>Perustuu alueen perustietojen laskelmiin.</t>
  </si>
  <si>
    <t>Elämys
toteutunut</t>
  </si>
  <si>
    <t>Parametri 16</t>
  </si>
  <si>
    <t>Parametri 17</t>
  </si>
  <si>
    <t>Parametri 18</t>
  </si>
  <si>
    <t>Parametri 19</t>
  </si>
  <si>
    <t>Parametri 20</t>
  </si>
  <si>
    <t>Parametri 25</t>
  </si>
  <si>
    <t>(työ) kokoustaminen</t>
  </si>
  <si>
    <t>(työ) talkoot</t>
  </si>
  <si>
    <t>(työ) vuokrasopimusten päivitys ja käsittely</t>
  </si>
  <si>
    <t>(työ) muu hallinnollinen työ</t>
  </si>
  <si>
    <t>Leikkuri</t>
  </si>
  <si>
    <t>Kirjoita tähän tarkenne (vapaa kenttä)</t>
  </si>
  <si>
    <t>HUOM: Sinisellä kirjasimella olevat kohdat ovat vapaasti syötettäviä kenttiä.</t>
  </si>
  <si>
    <t>Metsästys</t>
  </si>
  <si>
    <t>Koulutus</t>
  </si>
  <si>
    <t>SRVA</t>
  </si>
  <si>
    <t>Riistanhoito</t>
  </si>
  <si>
    <t>Varainhankinta</t>
  </si>
  <si>
    <t>HUOM: Tälle sivulle ei täytetä mitään, tämä päivittyy automaattisesti täyttösivun tietojen perusteella.</t>
  </si>
  <si>
    <t>rasia</t>
  </si>
  <si>
    <t>Patruunat</t>
  </si>
  <si>
    <t>Parametri 26</t>
  </si>
  <si>
    <t>Parametri 27</t>
  </si>
  <si>
    <t>Parametri 28</t>
  </si>
  <si>
    <t>Parametri 29</t>
  </si>
  <si>
    <t>Parametri 30</t>
  </si>
  <si>
    <t>Parametri 21</t>
  </si>
  <si>
    <t>Parametri 22</t>
  </si>
  <si>
    <t>Parametri 23</t>
  </si>
  <si>
    <t>Parametri 24</t>
  </si>
  <si>
    <t>Maanomistajan pinta-ala / Alueen pinta-ala</t>
  </si>
  <si>
    <t>Maanomistajan pinta-ala / Maanomistajan pinta-ala</t>
  </si>
  <si>
    <t>Kuvio 1: Alueen perustiedot</t>
  </si>
  <si>
    <t>Kuvio 2: Kustannusten syöttösivu materiaalit ja tarvikkeet (metsästysseura)</t>
  </si>
  <si>
    <t>Kuvio 3: Kustannusten syöttösivu työ (metsästysseura)</t>
  </si>
  <si>
    <t>Käytetyt luvat</t>
  </si>
  <si>
    <r>
      <rPr>
        <b/>
        <sz val="16"/>
        <color theme="1"/>
        <rFont val="Arial Nova Cond"/>
        <family val="2"/>
      </rPr>
      <t>Täyttöohje:</t>
    </r>
    <r>
      <rPr>
        <sz val="11"/>
        <color theme="1"/>
        <rFont val="Arial Nova Cond"/>
        <family val="2"/>
      </rPr>
      <t xml:space="preserve">
</t>
    </r>
    <r>
      <rPr>
        <b/>
        <sz val="11"/>
        <color rgb="FF0070C0"/>
        <rFont val="Arial Nova Cond"/>
        <family val="2"/>
      </rPr>
      <t xml:space="preserve">Täytettävät kentät: </t>
    </r>
    <r>
      <rPr>
        <sz val="11"/>
        <color rgb="FF0070C0"/>
        <rFont val="Arial Nova Cond"/>
        <family val="2"/>
      </rPr>
      <t>(valkoisella pohjavärillä)</t>
    </r>
    <r>
      <rPr>
        <sz val="11"/>
        <color theme="1"/>
        <rFont val="Arial Nova Cond"/>
        <family val="2"/>
      </rPr>
      <t xml:space="preserve">
</t>
    </r>
    <r>
      <rPr>
        <b/>
        <sz val="11"/>
        <color theme="1"/>
        <rFont val="Arial Nova Cond"/>
        <family val="2"/>
      </rPr>
      <t>Kohde:</t>
    </r>
    <r>
      <rPr>
        <sz val="11"/>
        <color theme="1"/>
        <rFont val="Arial Nova Cond"/>
        <family val="2"/>
      </rPr>
      <t xml:space="preserve"> Nimeä tarkastelun alla oleva alue.
</t>
    </r>
    <r>
      <rPr>
        <b/>
        <sz val="11"/>
        <color theme="1"/>
        <rFont val="Arial Nova Cond"/>
        <family val="2"/>
      </rPr>
      <t>Pinta-ala:</t>
    </r>
    <r>
      <rPr>
        <sz val="11"/>
        <color theme="1"/>
        <rFont val="Arial Nova Cond"/>
        <family val="2"/>
      </rPr>
      <t xml:space="preserve"> Täytä tähän metsästysalueen pinta-ala hehtaareissa.
</t>
    </r>
    <r>
      <rPr>
        <b/>
        <sz val="11"/>
        <color theme="1"/>
        <rFont val="Arial Nova Cond"/>
        <family val="2"/>
      </rPr>
      <t>Lupien määrä:</t>
    </r>
    <r>
      <rPr>
        <sz val="11"/>
        <color theme="1"/>
        <rFont val="Arial Nova Cond"/>
        <family val="2"/>
      </rPr>
      <t xml:space="preserve"> Kirjaa tähän lupien kokonaismäärä.
</t>
    </r>
    <r>
      <rPr>
        <b/>
        <sz val="11"/>
        <color theme="1"/>
        <rFont val="Arial Nova Cond"/>
        <family val="2"/>
      </rPr>
      <t>Käytetyt luvat:</t>
    </r>
    <r>
      <rPr>
        <sz val="11"/>
        <color theme="1"/>
        <rFont val="Arial Nova Cond"/>
        <family val="2"/>
      </rPr>
      <t xml:space="preserve"> Kirjaa tähän käytettyjen lupien määrä.
</t>
    </r>
    <r>
      <rPr>
        <b/>
        <sz val="11"/>
        <color rgb="FF0070C0"/>
        <rFont val="Arial Nova Cond"/>
        <family val="2"/>
      </rPr>
      <t>Automaattisesti laskettuvat kentät:</t>
    </r>
    <r>
      <rPr>
        <sz val="11"/>
        <color rgb="FF0070C0"/>
        <rFont val="Arial Nova Cond"/>
        <family val="2"/>
      </rPr>
      <t xml:space="preserve"> (vihreällä pohjavärillä)</t>
    </r>
    <r>
      <rPr>
        <sz val="11"/>
        <color theme="1"/>
        <rFont val="Arial Nova Cond"/>
        <family val="2"/>
      </rPr>
      <t xml:space="preserve">
</t>
    </r>
    <r>
      <rPr>
        <b/>
        <sz val="11"/>
        <color theme="1"/>
        <rFont val="Arial Nova Cond"/>
        <family val="2"/>
      </rPr>
      <t>Lupien käyttöaste</t>
    </r>
    <r>
      <rPr>
        <sz val="11"/>
        <color theme="1"/>
        <rFont val="Arial Nova Cond"/>
        <family val="2"/>
      </rPr>
      <t xml:space="preserve"> (= Käytetyt luvat / Lupien määrä x 100%)
</t>
    </r>
    <r>
      <rPr>
        <b/>
        <sz val="11"/>
        <color theme="1"/>
        <rFont val="Arial Nova Cond"/>
        <family val="2"/>
      </rPr>
      <t>Laskennallinen liha-arvo</t>
    </r>
    <r>
      <rPr>
        <sz val="11"/>
        <color theme="1"/>
        <rFont val="Arial Nova Cond"/>
        <family val="2"/>
      </rPr>
      <t xml:space="preserve"> (= Käytetyt luvat x Keskim. lihan ulosmyyntihinta x Keskim. luullinen lihapaino)
</t>
    </r>
    <r>
      <rPr>
        <b/>
        <sz val="11"/>
        <color theme="1"/>
        <rFont val="Arial Nova Cond"/>
        <family val="2"/>
      </rPr>
      <t>Laskennallinen elämysarvo</t>
    </r>
    <r>
      <rPr>
        <sz val="11"/>
        <color theme="1"/>
        <rFont val="Arial Nova Cond"/>
        <family val="2"/>
      </rPr>
      <t xml:space="preserve"> (= Laskennallinen kokonaisarvo € x Elämysarvon osuus-%)
</t>
    </r>
    <r>
      <rPr>
        <b/>
        <sz val="11"/>
        <color theme="1"/>
        <rFont val="Arial Nova Cond"/>
        <family val="2"/>
      </rPr>
      <t>Laskennallinen kokonaisarvo</t>
    </r>
    <r>
      <rPr>
        <sz val="11"/>
        <color theme="1"/>
        <rFont val="Arial Nova Cond"/>
        <family val="2"/>
      </rPr>
      <t xml:space="preserve"> (= Laskennallinen liha-arvo € / [100% - Elämysarvon osuus-%])
</t>
    </r>
    <r>
      <rPr>
        <b/>
        <sz val="11"/>
        <color rgb="FF0070C0"/>
        <rFont val="Arial Nova Cond"/>
        <family val="2"/>
      </rPr>
      <t>Annetut pohjatiedot:</t>
    </r>
    <r>
      <rPr>
        <sz val="11"/>
        <color rgb="FF0070C0"/>
        <rFont val="Arial Nova Cond"/>
        <family val="2"/>
      </rPr>
      <t xml:space="preserve"> (oranssilla pohjavärillä)
</t>
    </r>
    <r>
      <rPr>
        <sz val="11"/>
        <rFont val="Arial Nova Cond"/>
        <family val="2"/>
      </rPr>
      <t xml:space="preserve">Liha-arvon osuus (40%)
Elämysarvon osuus (60%)
Keskimääräinen lihan ulosmyyntihinta (€/kg) </t>
    </r>
    <r>
      <rPr>
        <sz val="11"/>
        <color rgb="FFC00000"/>
        <rFont val="Arial Nova Cond"/>
        <family val="2"/>
      </rPr>
      <t>Hirvi 9,10 €/kg ja Peura 7,70 €/kg</t>
    </r>
    <r>
      <rPr>
        <sz val="11"/>
        <rFont val="Arial Nova Cond"/>
        <family val="2"/>
      </rPr>
      <t xml:space="preserve">
Keskimääräinen luullinen lihapaino (kg) </t>
    </r>
    <r>
      <rPr>
        <sz val="11"/>
        <color rgb="FFC00000"/>
        <rFont val="Arial Nova Cond"/>
        <family val="2"/>
      </rPr>
      <t>Hirvi 172,3 kg ja Peura 44,4 €/kg</t>
    </r>
  </si>
  <si>
    <r>
      <rPr>
        <b/>
        <sz val="11"/>
        <color theme="1"/>
        <rFont val="Arial Nova Cond"/>
        <family val="2"/>
      </rPr>
      <t>Perustiedot</t>
    </r>
    <r>
      <rPr>
        <sz val="10"/>
        <color theme="1"/>
        <rFont val="Arial Nova Cond"/>
        <family val="2"/>
      </rPr>
      <t xml:space="preserve">
Perustietojen syöttämisen tarkoituksena on antaa kokonaiskuva alueellisen tarkastelun kohdealueen laskennallisesta riistan kokonaisarvosta. Tarkastelu tuottaa myös tiedon kohdealueen laskennallisesta liha-arvosta sekä elämysarvosta. Laskennalliset arvot (kokonaisarvo, liha-arvo ja elämysarvo) toimivat pohjana riistan arvon tulouttamiselle ja jakamiselle. Tarkemmat jaettavat laskennalliset arvot määritellään kohdealueen toimijoilta kerättyjen yksilöityjen kustannusten mallin mukaisesti, jossa metsästykseen liittyvät kustannukset suhteutetaan tuloutettavaan riistan arvoon.
Perustietojen osalta tulee simulaatioon täyttää seuraavat kohdat: </t>
    </r>
    <r>
      <rPr>
        <b/>
        <sz val="10"/>
        <color theme="1"/>
        <rFont val="Arial Nova Cond"/>
        <family val="2"/>
      </rPr>
      <t>kohde, metsästysalueen pinta-ala, lupien määrä ja käytettyjen lupien määrä.</t>
    </r>
    <r>
      <rPr>
        <sz val="10"/>
        <color theme="1"/>
        <rFont val="Arial Nova Cond"/>
        <family val="2"/>
      </rPr>
      <t xml:space="preserve"> Nämä arvot ja määreet syötetään simulaatiossa valkoisiin soluihin.
Esimerkkikuviossa on metsästyspinta-alaltaan 6 000:n hehtaarin alue, jolle on myönnetty kaksikymmentä (20) kaatolupaa hirvelle ja satakolmekymmentä (130) kaatolupaa peuralle. Esimerkissä kaikki luvat on käytetty eli lupien käyttöaste on 100 %. Liha-arvon pohjaksi otetaan keskimääräinen lihan ulosmyyntihinta (€/kg) ja keskimääräinen luullinen lihapaino (kg). Jyväskylän ammattikorkeakoulun laskelmissa käyttämät ulosmyyntihinnat ovat peuralle 7,70 €/kg ja hirvelle 9,10 €/kg. Laskennallisen kokonaisarvon pohjaksi on määritetty prosentuaaliset osuudet liha-arvolle (40%) ja elämysarvolle (60%). Keskimääräisen luullisen lihapainon määrä (kg/lupa) on tarkistettu Riistakeskukselta vuoden 2020 joulukuussa. 
Simulaatiossa käytettävät laskentakaavat riistan arvoille (esimerkin tiedon):
</t>
    </r>
    <r>
      <rPr>
        <b/>
        <sz val="10"/>
        <color theme="1"/>
        <rFont val="Arial Nova Cond"/>
        <family val="2"/>
      </rPr>
      <t>Laskennallinen liha-arvo</t>
    </r>
    <r>
      <rPr>
        <sz val="10"/>
        <color theme="1"/>
        <rFont val="Arial Nova Cond"/>
        <family val="2"/>
      </rPr>
      <t xml:space="preserve"> (= Käytetyt luvat x Keskim. lihan ulosmyyntihinta x Keskim. luullinen lihapaino)
</t>
    </r>
    <r>
      <rPr>
        <b/>
        <sz val="10"/>
        <color theme="1"/>
        <rFont val="Arial Nova Cond"/>
        <family val="2"/>
      </rPr>
      <t>Laskennallinen elämysarvo</t>
    </r>
    <r>
      <rPr>
        <sz val="10"/>
        <color theme="1"/>
        <rFont val="Arial Nova Cond"/>
        <family val="2"/>
      </rPr>
      <t xml:space="preserve"> (= Laskennallinen kokonaisarvo € x Elämysarvon osuus-%)
</t>
    </r>
    <r>
      <rPr>
        <b/>
        <sz val="10"/>
        <color theme="1"/>
        <rFont val="Arial Nova Cond"/>
        <family val="2"/>
      </rPr>
      <t>Laskennallinen kokonaisarvo</t>
    </r>
    <r>
      <rPr>
        <sz val="10"/>
        <color theme="1"/>
        <rFont val="Arial Nova Cond"/>
        <family val="2"/>
      </rPr>
      <t xml:space="preserve"> (= Laskennallinen liha-arvo € / [100% - Elämysarvon osuus-%])</t>
    </r>
  </si>
  <si>
    <t>Hirvieläinvahingot</t>
  </si>
  <si>
    <t>hirvieläinvahingot</t>
  </si>
  <si>
    <t>Riistakantojen hyvinvointiin palautettava osuus (sis. Tuloutus -kohdan euromäärään)</t>
  </si>
  <si>
    <t>Toimija</t>
  </si>
  <si>
    <t>Hallintokulut</t>
  </si>
  <si>
    <t>Laavun vuotuinen poisto</t>
  </si>
  <si>
    <t>Lihankäsittelytilan vuotuinen poisto</t>
  </si>
  <si>
    <t>Metsästysseuran jäsenmaksut</t>
  </si>
  <si>
    <t>Kaatoluvat (hirvi)</t>
  </si>
  <si>
    <t>Kaatoluvat (peura)</t>
  </si>
  <si>
    <t>Koirien varusteet ja tarvikkeet</t>
  </si>
  <si>
    <t>Koirien ylläpito</t>
  </si>
  <si>
    <t>Lihanleikkuukurssi</t>
  </si>
  <si>
    <t>Hirvitorni</t>
  </si>
  <si>
    <t>Kyttäyskoppi</t>
  </si>
  <si>
    <t>Merkkinauha</t>
  </si>
  <si>
    <t>Sepeli</t>
  </si>
  <si>
    <t>Karttapohjat</t>
  </si>
  <si>
    <t>Peijaiskulut</t>
  </si>
  <si>
    <t>Polttoaineet</t>
  </si>
  <si>
    <r>
      <rPr>
        <b/>
        <sz val="11"/>
        <color theme="1"/>
        <rFont val="Arial Nova Cond"/>
        <family val="2"/>
      </rPr>
      <t>Kustannusten syöttösivu materiaalit ja tarvikkeet (metsästysseura)</t>
    </r>
    <r>
      <rPr>
        <sz val="10"/>
        <color theme="1"/>
        <rFont val="Arial Nova Cond"/>
        <family val="2"/>
      </rPr>
      <t xml:space="preserve">
Jotta yksilöityjen kustannusten malli toteutuisi aluetarkastelun osana, tulee käyttäjän täyttää kustannukset ja eritellä ne materiaaleihin ja tarvikkeisiin sekä työn osuuteen. Kustannusten pääluokat ovat siis 1) materiaalit ja tarvikkeet ja 2) työ. Tällä välilehdellä </t>
    </r>
    <r>
      <rPr>
        <b/>
        <sz val="10"/>
        <color theme="1"/>
        <rFont val="Arial Nova Cond"/>
        <family val="2"/>
      </rPr>
      <t>”vapaat kentät” ovat merkitty sinisellä fontilla ja ne ovat vapaasti muokattavissa eikä tekstiä ole rajoitettu</t>
    </r>
    <r>
      <rPr>
        <sz val="10"/>
        <color theme="1"/>
        <rFont val="Arial Nova Cond"/>
        <family val="2"/>
      </rPr>
      <t xml:space="preserve">.
</t>
    </r>
    <r>
      <rPr>
        <b/>
        <sz val="10"/>
        <color theme="1"/>
        <rFont val="Arial Nova Cond"/>
        <family val="2"/>
      </rPr>
      <t>Asiakohta 1:</t>
    </r>
    <r>
      <rPr>
        <sz val="10"/>
        <color theme="1"/>
        <rFont val="Arial Nova Cond"/>
        <family val="2"/>
      </rPr>
      <t xml:space="preserve"> Kustannusten täyttösivulla sarake [Materiaalit ja tarvikkeet] on ns. ”vapaa kenttä”, johon täyttäjä voi kirjata vapaamuotoisesti ja tarkentaa millaisesta asiasta on kyse.
</t>
    </r>
    <r>
      <rPr>
        <b/>
        <sz val="10"/>
        <color theme="1"/>
        <rFont val="Arial Nova Cond"/>
        <family val="2"/>
      </rPr>
      <t>Asiakohta 2:</t>
    </r>
    <r>
      <rPr>
        <sz val="10"/>
        <color theme="1"/>
        <rFont val="Arial Nova Cond"/>
        <family val="2"/>
      </rPr>
      <t xml:space="preserve"> Sarake [Kategoria] perustuu ennalta määriteltyyn kategorialistaan. Tämän sarakkeen täyttö perustuu alasvetovalikkoon, josta tietojen syöttäjä valitsee sen kategorian, johon sarakkeessa [Materiaalit ja tarvikkeet] vapaasti kirjoitettu asia liittyy. Käyttäjä voi kirjata useita yksilöityjä kustannuslajeja kategorian alle eikä määrää ole rajoitettu.
</t>
    </r>
    <r>
      <rPr>
        <b/>
        <sz val="10"/>
        <color theme="1"/>
        <rFont val="Arial Nova Cond"/>
        <family val="2"/>
      </rPr>
      <t>Asiakohta 3:</t>
    </r>
    <r>
      <rPr>
        <sz val="10"/>
        <color theme="1"/>
        <rFont val="Arial Nova Cond"/>
        <family val="2"/>
      </rPr>
      <t xml:space="preserve"> Seuraavissa sarakkeissa määritellään rahallinen arvo kullekin yksilöidylle kustannukselle. Täyttäjä voi syöttää euromääräisen yksikkökustannuksen, siihen liittyvän yksikön (esim. kpl, kg, m jne.), määrän sekä myös riistanhoitoon liittyvän %-leikkurin. </t>
    </r>
    <r>
      <rPr>
        <b/>
        <sz val="10"/>
        <color theme="1"/>
        <rFont val="Arial Nova Cond"/>
        <family val="2"/>
      </rPr>
      <t>Leikkurilla</t>
    </r>
    <r>
      <rPr>
        <sz val="10"/>
        <color theme="1"/>
        <rFont val="Arial Nova Cond"/>
        <family val="2"/>
      </rPr>
      <t xml:space="preserve"> tarkennetaan, kuinka paljon kyseisestä kustannuksesta kuuluu yleiseen riistanhoitoon ja huomioidaan kustannusten laskennassa. Jos esimerkiksi kyseessä olevasta kustannuksesta kaikki voidaan katsoa liittyvän riistanhoitoon ja ylläpitoon (aiheuttamisperiaate), niin silloin tähän sarakkeeseen syötetään 100%. Muussa tapauksessa tarkennetaan oikea prosentuaalinen osuus. </t>
    </r>
    <r>
      <rPr>
        <sz val="10"/>
        <color rgb="FF0070C0"/>
        <rFont val="Arial Nova Cond"/>
        <family val="2"/>
      </rPr>
      <t>Lähtökohtaisesti tämän leikkurin arvo on 100%.</t>
    </r>
  </si>
  <si>
    <t>Konetunti</t>
  </si>
  <si>
    <t>Työtunti</t>
  </si>
  <si>
    <t>Tuntihinta:</t>
  </si>
  <si>
    <t>Lähde: ELY:n hyväksymät talkootyötuntikustannukset</t>
  </si>
  <si>
    <r>
      <rPr>
        <b/>
        <sz val="11"/>
        <color theme="1"/>
        <rFont val="Arial Nova Cond"/>
        <family val="2"/>
      </rPr>
      <t>Kustannusten syöttösivu materiaalit ja tarvikkeet (maanomistaja)</t>
    </r>
    <r>
      <rPr>
        <sz val="10"/>
        <color theme="1"/>
        <rFont val="Arial Nova Cond"/>
        <family val="2"/>
      </rPr>
      <t xml:space="preserve">
Jotta yksilöityjen kustannusten malli toteutuisi aluetarkastelun osana, tulee käyttäjän täyttää kustannukset ja eritellä ne materiaaleihin ja tarvikkeisiin sekä työn osuuteen. Kustannusten pääluokat ovat siis 1) materiaalit ja tarvikkeet ja 2) työ. Tällä välilehdellä </t>
    </r>
    <r>
      <rPr>
        <b/>
        <sz val="10"/>
        <color theme="1"/>
        <rFont val="Arial Nova Cond"/>
        <family val="2"/>
      </rPr>
      <t>”vapaat kentät” ovat merkitty sinisellä fontilla ja ne ovat vapaasti muokattavissa eikä tekstiä ole rajoitettu</t>
    </r>
    <r>
      <rPr>
        <sz val="10"/>
        <color theme="1"/>
        <rFont val="Arial Nova Cond"/>
        <family val="2"/>
      </rPr>
      <t xml:space="preserve">.
</t>
    </r>
    <r>
      <rPr>
        <b/>
        <sz val="10"/>
        <color theme="1"/>
        <rFont val="Arial Nova Cond"/>
        <family val="2"/>
      </rPr>
      <t>Asiakohta 1:</t>
    </r>
    <r>
      <rPr>
        <sz val="10"/>
        <color theme="1"/>
        <rFont val="Arial Nova Cond"/>
        <family val="2"/>
      </rPr>
      <t xml:space="preserve"> Aluksi käyttäjän tulee syöttää tiedot ko. alueen pinta-aloista sinisellä pohjallavärillä merkittyihin soluihin. Näitä arvoja ovat a) alueen pinta-ala, b) metsäpinta-ala, c) riistapellon pinta-ala ja d) maanomistajan pinta-ala. Näiden pohjalta muodostuvat skaalaimet.
</t>
    </r>
    <r>
      <rPr>
        <b/>
        <sz val="10"/>
        <color theme="1"/>
        <rFont val="Arial Nova Cond"/>
        <family val="2"/>
      </rPr>
      <t>Asiakohta 2:</t>
    </r>
    <r>
      <rPr>
        <sz val="10"/>
        <color theme="1"/>
        <rFont val="Arial Nova Cond"/>
        <family val="2"/>
      </rPr>
      <t xml:space="preserve"> Kustannusten täyttösivulla sarake [Materiaalit ja tarvikkeet] on ns. ”vapaa kenttä”, johon täyttäjä voi kirjata vapaamuotoisesti ja tarkentaa millaisesta asiasta on kyse.
</t>
    </r>
    <r>
      <rPr>
        <b/>
        <sz val="10"/>
        <color theme="1"/>
        <rFont val="Arial Nova Cond"/>
        <family val="2"/>
      </rPr>
      <t>Asiakohta 3:</t>
    </r>
    <r>
      <rPr>
        <sz val="10"/>
        <color theme="1"/>
        <rFont val="Arial Nova Cond"/>
        <family val="2"/>
      </rPr>
      <t xml:space="preserve"> Sarake [Kategoria] perustuu ennalta määriteltyyn kategorialistaan. Tämän sarakkeen täyttö perustuu alasvetovalikkoon, josta tietojen syöttäjä valitsee sen kategorian, johon sarakkeessa [Materiaalit ja tarvikkeet] vapaasti kirjoitettu asia liittyy. Käyttäjä voi kirjata useita yksilöityjä kustannuslajeja kategorian alle eikä määrää ole rajoitettu.
</t>
    </r>
    <r>
      <rPr>
        <b/>
        <sz val="10"/>
        <color theme="1"/>
        <rFont val="Arial Nova Cond"/>
        <family val="2"/>
      </rPr>
      <t>Asiakohta 4:</t>
    </r>
    <r>
      <rPr>
        <sz val="10"/>
        <color theme="1"/>
        <rFont val="Arial Nova Cond"/>
        <family val="2"/>
      </rPr>
      <t xml:space="preserve"> Seuraavissa sarakkeissa määritellään rahallinen arvo kullekin yksilöidylle kustannukselle. Täyttäjä voi syöttää euromääräisen yksikkökustannuksen, siihen liittyvän yksikön (esim. kpl, kg, m jne.), määrän ja skaalaimen. Tämä alasvetovalikosta valittava </t>
    </r>
    <r>
      <rPr>
        <b/>
        <sz val="10"/>
        <color theme="1"/>
        <rFont val="Arial Nova Cond"/>
        <family val="2"/>
      </rPr>
      <t>skaalain</t>
    </r>
    <r>
      <rPr>
        <sz val="10"/>
        <color theme="1"/>
        <rFont val="Arial Nova Cond"/>
        <family val="2"/>
      </rPr>
      <t xml:space="preserve"> määrittelee, kuinka paljon ko. maanomistajan pinta-alasta huomioidaan kustannusten määrittelyyn mukaan. Skaalaimen arvo perustuu maanomistajan itse määrittämiin pinta-aloihin (kts. Asiakohta 1).
Skaalain 1:
Maanomistajan pinta-ala / Alueen pinta-ala
Skaalain 2:
Maanomistajan pinta-ala / Maanomistajan pinta-ala
</t>
    </r>
    <r>
      <rPr>
        <b/>
        <sz val="10"/>
        <color theme="1"/>
        <rFont val="Arial Nova Cond"/>
        <family val="2"/>
      </rPr>
      <t xml:space="preserve">Asiakohta 5: </t>
    </r>
    <r>
      <rPr>
        <sz val="10"/>
        <color theme="1"/>
        <rFont val="Arial Nova Cond"/>
        <family val="2"/>
      </rPr>
      <t xml:space="preserve">Seuraavaksi syötetään </t>
    </r>
    <r>
      <rPr>
        <b/>
        <sz val="10"/>
        <color theme="1"/>
        <rFont val="Arial Nova Cond"/>
        <family val="2"/>
      </rPr>
      <t>leikkuri</t>
    </r>
    <r>
      <rPr>
        <sz val="10"/>
        <color theme="1"/>
        <rFont val="Arial Nova Cond"/>
        <family val="2"/>
      </rPr>
      <t xml:space="preserve"> sarakkeessa [Leikkuri]. Leikkurilla tarkennetaan, kuinka paljon kyseisestä kustannuksesta kuuluu yleiseen riistanhoitoon ja huomioidaan kustannusten laskennassa. Jos esimerkiksi kyseessä olevasta kustannuksesta kaikki voidaan katsoa liittyvän riistanhoitoon ja ylläpitoon (aiheuttamisperiaate), niin silloin tähän sarakkeeseen syötetään 100%. Muussa tapauksessa tarkennetaan oikea prosentuaalinen osuus. </t>
    </r>
    <r>
      <rPr>
        <sz val="10"/>
        <color rgb="FF0070C0"/>
        <rFont val="Arial Nova Cond"/>
        <family val="2"/>
      </rPr>
      <t>Lähtökohtaisesti tämän leikkurin arvo on 100%.</t>
    </r>
  </si>
  <si>
    <t>Kuvio 4: Kustannusten syöttösivu materiaalit ja tarvikkeet (maanomistaja)</t>
  </si>
  <si>
    <t>Kuvio 5: Kustannusten syöttösivu työ (maanomistaja)</t>
  </si>
  <si>
    <r>
      <rPr>
        <b/>
        <sz val="11"/>
        <color theme="1"/>
        <rFont val="Arial Nova Cond"/>
        <family val="2"/>
      </rPr>
      <t>Kustannusten syöttösivu työ (metsästysseura)</t>
    </r>
    <r>
      <rPr>
        <sz val="10"/>
        <color theme="1"/>
        <rFont val="Arial Nova Cond"/>
        <family val="2"/>
      </rPr>
      <t xml:space="preserve">
Jotta yksilöityjen kustannusten malli toteutuisi aluetarkastelun osana, tulee käyttäjän täyttää kustannukset ja eritellä ne materiaaleihin ja tarvikkeisiin sekä työn osuuteen. Kustannusten pääluokat ovat siis 1) materiaalit ja tarvikkeet ja 2) työ. Tällä välilehdellä </t>
    </r>
    <r>
      <rPr>
        <b/>
        <sz val="10"/>
        <color theme="1"/>
        <rFont val="Arial Nova Cond"/>
        <family val="2"/>
      </rPr>
      <t>”vapaat kentät” ovat merkitty sinisellä fontilla ja ne ovat vapaasti muokattavissa eikä tekstiä ole rajoitettu</t>
    </r>
    <r>
      <rPr>
        <sz val="10"/>
        <color theme="1"/>
        <rFont val="Arial Nova Cond"/>
        <family val="2"/>
      </rPr>
      <t xml:space="preserve">.
</t>
    </r>
    <r>
      <rPr>
        <b/>
        <sz val="10"/>
        <color theme="1"/>
        <rFont val="Arial Nova Cond"/>
        <family val="2"/>
      </rPr>
      <t>Asiakohta 1:</t>
    </r>
    <r>
      <rPr>
        <sz val="10"/>
        <color theme="1"/>
        <rFont val="Arial Nova Cond"/>
        <family val="2"/>
      </rPr>
      <t xml:space="preserve"> Kustannusten täyttösivulla sarake [Työ] on ns. ”vapaa kenttä”, johon täyttäjä voi kirjata vapaamuotoisesti ja tarkentaa millaisesta asiasta on kyse.
</t>
    </r>
    <r>
      <rPr>
        <b/>
        <sz val="10"/>
        <color theme="1"/>
        <rFont val="Arial Nova Cond"/>
        <family val="2"/>
      </rPr>
      <t>Asiakohta 2:</t>
    </r>
    <r>
      <rPr>
        <sz val="10"/>
        <color theme="1"/>
        <rFont val="Arial Nova Cond"/>
        <family val="2"/>
      </rPr>
      <t xml:space="preserve"> Sarake [Kategoria] perustuu ennalta määriteltyyn kategorialistaan. Tämän sarakkeen täyttö perustuu alasvetovalikkoon, josta tietojen syöttäjä valitsee sen kategorian, johon sarakkeessa [Työ] vapaasti kirjoitettu asia liittyy. Käyttäjä voi kirjata useita yksilöityjä kustannuslajeja kategorian alle eikä määrää ole rajoitettu.
</t>
    </r>
    <r>
      <rPr>
        <b/>
        <sz val="10"/>
        <color theme="1"/>
        <rFont val="Arial Nova Cond"/>
        <family val="2"/>
      </rPr>
      <t>Asiakohta 3:</t>
    </r>
    <r>
      <rPr>
        <sz val="10"/>
        <color theme="1"/>
        <rFont val="Arial Nova Cond"/>
        <family val="2"/>
      </rPr>
      <t xml:space="preserve"> Sarakkeeseen [Aika (h)] tulee kirjoittaa työsuoritukseen käytetty aika puolen tunnin tarkkuudella. Metsästykseen liittyvät metsästysseuran tuntimäärät löytyvät Oma riista -palvelusta. </t>
    </r>
    <r>
      <rPr>
        <sz val="10"/>
        <color rgb="FF0070C0"/>
        <rFont val="Arial Nova Cond"/>
        <family val="2"/>
      </rPr>
      <t>Tuntihinnan määrä on lähtökohtaisesti 15,00 €/h työlle (ELY:n hyväksymät talkootyötuntikustannukset).</t>
    </r>
    <r>
      <rPr>
        <sz val="10"/>
        <color theme="1"/>
        <rFont val="Arial Nova Cond"/>
        <family val="2"/>
      </rPr>
      <t xml:space="preserve">
</t>
    </r>
    <r>
      <rPr>
        <b/>
        <sz val="10"/>
        <color theme="1"/>
        <rFont val="Arial Nova Cond"/>
        <family val="2"/>
      </rPr>
      <t>Asiakohta 4:</t>
    </r>
    <r>
      <rPr>
        <sz val="10"/>
        <color theme="1"/>
        <rFont val="Arial Nova Cond"/>
        <family val="2"/>
      </rPr>
      <t xml:space="preserve"> Seuraavassa sarakkeessa määritellään riistanhoitoon liittyvän %-leikkurin. </t>
    </r>
    <r>
      <rPr>
        <b/>
        <sz val="10"/>
        <color theme="1"/>
        <rFont val="Arial Nova Cond"/>
        <family val="2"/>
      </rPr>
      <t>Leikkurilla</t>
    </r>
    <r>
      <rPr>
        <sz val="10"/>
        <color theme="1"/>
        <rFont val="Arial Nova Cond"/>
        <family val="2"/>
      </rPr>
      <t xml:space="preserve"> tarkennetaan, kuinka paljon kyseisestä kustannuksesta kuuluu yleiseen riistanhoitoon ja huomioidaan kustannusten laskennassa. Jos esimerkiksi kyseessä olevasta kustannuksesta kaikki voidaan katsoa liittyvän riistanhoitoon ja ylläpitoon (aiheuttamisperiaate), niin silloin tähän sarakkeeseen syötetään 100%. Muussa tapauksessa tarkennetaan oikea prosentuaalinen osuus. </t>
    </r>
    <r>
      <rPr>
        <sz val="10"/>
        <color rgb="FF0070C0"/>
        <rFont val="Arial Nova Cond"/>
        <family val="2"/>
      </rPr>
      <t>Lähtökohtaisesti tämän leikkurin arvo on 100%.</t>
    </r>
    <r>
      <rPr>
        <sz val="10"/>
        <color theme="1"/>
        <rFont val="Arial Nova Cond"/>
        <family val="2"/>
      </rPr>
      <t xml:space="preserve">
</t>
    </r>
  </si>
  <si>
    <t>* HUOM: Riistakantojen hyvinvointiin palautettava osuus sisältyy tuloutettavaan osuuteen.</t>
  </si>
  <si>
    <r>
      <t>Riistakantojen hyvinvointiin palautettava osuus</t>
    </r>
    <r>
      <rPr>
        <b/>
        <sz val="11"/>
        <rFont val="Arial Nova Cond"/>
        <family val="2"/>
      </rPr>
      <t xml:space="preserve"> *</t>
    </r>
  </si>
  <si>
    <r>
      <rPr>
        <b/>
        <sz val="11"/>
        <color theme="1"/>
        <rFont val="Arial Nova Cond"/>
        <family val="2"/>
      </rPr>
      <t>Kustannusten syöttösivu työ (maanomistaja)</t>
    </r>
    <r>
      <rPr>
        <sz val="10"/>
        <color theme="1"/>
        <rFont val="Arial Nova Cond"/>
        <family val="2"/>
      </rPr>
      <t xml:space="preserve">
Jotta yksilöityjen kustannusten malli toteutuisi aluetarkastelun osana, tulee käyttäjän täyttää kustannukset ja eritellä ne materiaaleihin ja tarvikkeisiin sekä työn osuuteen. Kustannusten pääluokat ovat siis 1) materiaalit ja tarvikkeet ja 2) työ. Tällä välilehdellä </t>
    </r>
    <r>
      <rPr>
        <b/>
        <sz val="10"/>
        <color theme="1"/>
        <rFont val="Arial Nova Cond"/>
        <family val="2"/>
      </rPr>
      <t>”vapaat kentät” ovat merkitty sinisellä fontilla ja ne ovat vapaasti muokattavissa eikä tekstiä ole rajoitettu</t>
    </r>
    <r>
      <rPr>
        <sz val="10"/>
        <color theme="1"/>
        <rFont val="Arial Nova Cond"/>
        <family val="2"/>
      </rPr>
      <t xml:space="preserve">.
</t>
    </r>
    <r>
      <rPr>
        <b/>
        <sz val="10"/>
        <color theme="1"/>
        <rFont val="Arial Nova Cond"/>
        <family val="2"/>
      </rPr>
      <t>Asiakohta 1:</t>
    </r>
    <r>
      <rPr>
        <sz val="10"/>
        <color theme="1"/>
        <rFont val="Arial Nova Cond"/>
        <family val="2"/>
      </rPr>
      <t xml:space="preserve"> Kustannusten täyttösivulla sarake [Työ] on ns. ”vapaa kenttä”, johon täyttäjä voi kirjata vapaamuotoisesti ja tarkentaa millaisesta asiasta on kyse.
</t>
    </r>
    <r>
      <rPr>
        <b/>
        <sz val="10"/>
        <color theme="1"/>
        <rFont val="Arial Nova Cond"/>
        <family val="2"/>
      </rPr>
      <t>Asiakohta 2:</t>
    </r>
    <r>
      <rPr>
        <sz val="10"/>
        <color theme="1"/>
        <rFont val="Arial Nova Cond"/>
        <family val="2"/>
      </rPr>
      <t xml:space="preserve"> Sarake [Kategoria] perustuu ennalta määriteltyyn kategorialistaan. Tämän sarakkeen täyttö perustuu alasvetovalikkoon, josta tietojen syöttäjä valitsee sen kategorian, johon sarakkeessa [Työ] vapaasti kirjoitettu asia liittyy. Käyttäjä voi kirjata useita yksilöityjä kustannuslajeja kategorian alle eikä määrää ole rajoitettu. Sarakkeeseen [Aika (h)] tulee kirjoittaa työsuoritukseen käytetty aika puolen tunnin tarkkuudella. 
</t>
    </r>
    <r>
      <rPr>
        <b/>
        <sz val="10"/>
        <color theme="1"/>
        <rFont val="Arial Nova Cond"/>
        <family val="2"/>
      </rPr>
      <t>Asiakohta 3</t>
    </r>
    <r>
      <rPr>
        <sz val="10"/>
        <color theme="1"/>
        <rFont val="Arial Nova Cond"/>
        <family val="2"/>
      </rPr>
      <t>: Työsuorituksille tulee valita soveltuva tuntihinta. Tuntihinnan suuruudet on määritelty ELY:n hyväksymien talkootyötuntikustannusten perusteella.</t>
    </r>
    <r>
      <rPr>
        <sz val="10"/>
        <color rgb="FF0070C0"/>
        <rFont val="Arial Nova Cond"/>
        <family val="2"/>
      </rPr>
      <t xml:space="preserve"> Tuntihinnan määrä on lähtökohtaisesti 15,00 €/h työlle ja 30,00 €/h traktorille tai moottoriajoneuvolle.</t>
    </r>
    <r>
      <rPr>
        <sz val="10"/>
        <color theme="1"/>
        <rFont val="Arial Nova Cond"/>
        <family val="2"/>
      </rPr>
      <t xml:space="preserve">
</t>
    </r>
    <r>
      <rPr>
        <b/>
        <sz val="10"/>
        <color theme="1"/>
        <rFont val="Arial Nova Cond"/>
        <family val="2"/>
      </rPr>
      <t>Asiakohta 4:</t>
    </r>
    <r>
      <rPr>
        <sz val="10"/>
        <color theme="1"/>
        <rFont val="Arial Nova Cond"/>
        <family val="2"/>
      </rPr>
      <t xml:space="preserve"> Sarakkeessa [Skaalain] tulee valita sopiva skaalain alasvetovalikosta. Tämä </t>
    </r>
    <r>
      <rPr>
        <b/>
        <sz val="10"/>
        <color theme="1"/>
        <rFont val="Arial Nova Cond"/>
        <family val="2"/>
      </rPr>
      <t>skaalain</t>
    </r>
    <r>
      <rPr>
        <sz val="10"/>
        <color theme="1"/>
        <rFont val="Arial Nova Cond"/>
        <family val="2"/>
      </rPr>
      <t xml:space="preserve"> määrittelee, kuinka paljon ko. maanomistajan pinta-alasta huomioidaan kustannusten määrittelyyn mukaan. Skaalaimen arvo perustuu maanomistajan itse määrittämiin pinta-aloihin.
Skaalain 1:
Maanomistajan pinta-ala / Alueen pinta-ala
Skaalain 2:
Maanomistajan pinta-ala / Maanomistajan pinta-ala
</t>
    </r>
    <r>
      <rPr>
        <b/>
        <sz val="10"/>
        <color theme="1"/>
        <rFont val="Arial Nova Cond"/>
        <family val="2"/>
      </rPr>
      <t>Asiakohta 5:</t>
    </r>
    <r>
      <rPr>
        <sz val="10"/>
        <color theme="1"/>
        <rFont val="Arial Nova Cond"/>
        <family val="2"/>
      </rPr>
      <t xml:space="preserve"> Seuraavassa sarakkeessa määritellään riistanhoitoon liittyvän %-leikkurin. </t>
    </r>
    <r>
      <rPr>
        <b/>
        <sz val="10"/>
        <color theme="1"/>
        <rFont val="Arial Nova Cond"/>
        <family val="2"/>
      </rPr>
      <t>Leikkurilla</t>
    </r>
    <r>
      <rPr>
        <sz val="10"/>
        <color theme="1"/>
        <rFont val="Arial Nova Cond"/>
        <family val="2"/>
      </rPr>
      <t xml:space="preserve"> tarkennetaan, kuinka paljon kyseisestä kustannuksesta kuuluu yleiseen riistanhoitoon ja huomioidaan kustannusten laskennassa. Jos esimerkiksi kyseessä olevasta kustannuksesta kaikki voidaan katsoa liittyvän riistanhoitoon ja ylläpitoon (aiheuttamisperiaate), niin silloin tähän sarakkeeseen syötetään 100%. Muussa tapauksessa tarkennetaan oikea prosentuaalinen osuus. </t>
    </r>
    <r>
      <rPr>
        <sz val="10"/>
        <color rgb="FF0070C0"/>
        <rFont val="Arial Nova Cond"/>
        <family val="2"/>
      </rPr>
      <t>Lähtökohtaisesti tämän leikkurin arvo on 100%.</t>
    </r>
    <r>
      <rPr>
        <sz val="10"/>
        <color theme="1"/>
        <rFont val="Arial Nova Cond"/>
        <family val="2"/>
      </rPr>
      <t xml:space="preserve">
</t>
    </r>
  </si>
  <si>
    <t>Tämä välilehti ei ole muokattavissa. Näet tässä välilehdessä esimääritellyt alasvetovalikkojen vaihtoehdot materiaaleille ja tarvikkeille sekä työlle. Vaihtoehdot ovat omansa metsästysseuralle ja maanomistajalle.</t>
  </si>
  <si>
    <t>Alue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</si>
</sst>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
    <numFmt numFmtId="165" formatCode="#,##0.0"/>
    <numFmt numFmtId="166" formatCode="0.0"/>
  </numFmts>
  <fonts count="44" x14ac:knownFonts="1">
    <font>
      <sz val="11"/>
      <color theme="1"/>
      <name val="Calibri"/>
      <family val="2"/>
      <scheme val="minor"/>
    </font>
    <font>
      <sz val="11"/>
      <color theme="1"/>
      <name val="Calibri"/>
      <family val="2"/>
      <scheme val="minor"/>
    </font>
    <font>
      <sz val="8"/>
      <name val="Calibri"/>
      <family val="2"/>
      <scheme val="minor"/>
    </font>
    <font>
      <sz val="9"/>
      <color indexed="81"/>
      <name val="Tahoma"/>
      <family val="2"/>
    </font>
    <font>
      <b/>
      <sz val="9"/>
      <color indexed="81"/>
      <name val="Tahoma"/>
      <family val="2"/>
    </font>
    <font>
      <u/>
      <sz val="9"/>
      <color indexed="81"/>
      <name val="Tahoma"/>
      <family val="2"/>
    </font>
    <font>
      <i/>
      <sz val="11"/>
      <color theme="1"/>
      <name val="Arial Nova Cond"/>
      <family val="2"/>
    </font>
    <font>
      <b/>
      <i/>
      <sz val="11"/>
      <color rgb="FF92D050"/>
      <name val="Arial Nova Cond"/>
      <family val="2"/>
    </font>
    <font>
      <b/>
      <i/>
      <sz val="11"/>
      <color theme="1"/>
      <name val="Arial Nova Cond"/>
      <family val="2"/>
    </font>
    <font>
      <b/>
      <i/>
      <sz val="11"/>
      <color theme="0" tint="-4.9989318521683403E-2"/>
      <name val="Arial Nova Cond"/>
      <family val="2"/>
    </font>
    <font>
      <i/>
      <sz val="11"/>
      <color rgb="FF0070C0"/>
      <name val="Arial Nova Cond"/>
      <family val="2"/>
    </font>
    <font>
      <i/>
      <sz val="11"/>
      <name val="Arial Nova Cond"/>
      <family val="2"/>
    </font>
    <font>
      <sz val="11"/>
      <color theme="1"/>
      <name val="Arial Nova Cond"/>
      <family val="2"/>
    </font>
    <font>
      <i/>
      <sz val="10"/>
      <color rgb="FFC00000"/>
      <name val="Arial Nova Cond"/>
      <family val="2"/>
    </font>
    <font>
      <b/>
      <i/>
      <sz val="11"/>
      <name val="Arial Nova Cond"/>
      <family val="2"/>
    </font>
    <font>
      <i/>
      <sz val="10"/>
      <color theme="1"/>
      <name val="Arial Nova Cond"/>
      <family val="2"/>
    </font>
    <font>
      <b/>
      <i/>
      <sz val="10"/>
      <color rgb="FF92D050"/>
      <name val="Arial Nova Cond"/>
      <family val="2"/>
    </font>
    <font>
      <i/>
      <sz val="10"/>
      <color theme="0" tint="-4.9989318521683403E-2"/>
      <name val="Arial Nova Cond"/>
      <family val="2"/>
    </font>
    <font>
      <b/>
      <i/>
      <sz val="10"/>
      <color theme="1"/>
      <name val="Arial Nova Cond"/>
      <family val="2"/>
    </font>
    <font>
      <b/>
      <i/>
      <sz val="10"/>
      <color theme="0" tint="-4.9989318521683403E-2"/>
      <name val="Arial Nova Cond"/>
      <family val="2"/>
    </font>
    <font>
      <b/>
      <i/>
      <sz val="10"/>
      <color rgb="FF0070C0"/>
      <name val="Arial Nova Cond"/>
      <family val="2"/>
    </font>
    <font>
      <i/>
      <sz val="10"/>
      <color rgb="FFFF0000"/>
      <name val="Arial Nova Cond"/>
      <family val="2"/>
    </font>
    <font>
      <b/>
      <sz val="16"/>
      <color theme="1"/>
      <name val="Arial Nova Cond"/>
      <family val="2"/>
    </font>
    <font>
      <b/>
      <sz val="11"/>
      <color rgb="FFC00000"/>
      <name val="Arial Nova Cond"/>
      <family val="2"/>
    </font>
    <font>
      <b/>
      <sz val="11"/>
      <color theme="1"/>
      <name val="Arial Nova Cond"/>
      <family val="2"/>
    </font>
    <font>
      <sz val="11"/>
      <color rgb="FF92D050"/>
      <name val="Arial Nova Cond"/>
      <family val="2"/>
    </font>
    <font>
      <sz val="11"/>
      <name val="Arial Nova Cond"/>
      <family val="2"/>
    </font>
    <font>
      <sz val="11"/>
      <color rgb="FF0070C0"/>
      <name val="Arial Nova Cond"/>
      <family val="2"/>
    </font>
    <font>
      <sz val="10"/>
      <color theme="1"/>
      <name val="Arial Nova Cond"/>
      <family val="2"/>
    </font>
    <font>
      <sz val="11"/>
      <color rgb="FFC00000"/>
      <name val="Arial Nova Cond"/>
      <family val="2"/>
    </font>
    <font>
      <sz val="9"/>
      <color rgb="FFFF0000"/>
      <name val="Arial Nova Cond"/>
      <family val="2"/>
    </font>
    <font>
      <b/>
      <sz val="11"/>
      <color rgb="FF92D050"/>
      <name val="Arial Nova Cond"/>
      <family val="2"/>
    </font>
    <font>
      <b/>
      <sz val="11"/>
      <color rgb="FF0070C0"/>
      <name val="Arial Nova Cond"/>
      <family val="2"/>
    </font>
    <font>
      <sz val="11"/>
      <color theme="0"/>
      <name val="Arial Nova Cond"/>
      <family val="2"/>
    </font>
    <font>
      <b/>
      <sz val="11"/>
      <name val="Arial Nova Cond"/>
      <family val="2"/>
    </font>
    <font>
      <b/>
      <i/>
      <sz val="11"/>
      <color rgb="FFFFFF00"/>
      <name val="Arial Nova Cond"/>
      <family val="2"/>
    </font>
    <font>
      <i/>
      <sz val="11"/>
      <color rgb="FF00B0F0"/>
      <name val="Arial Nova Cond"/>
      <family val="2"/>
    </font>
    <font>
      <i/>
      <sz val="9"/>
      <color theme="1"/>
      <name val="Arial Nova Cond"/>
      <family val="2"/>
    </font>
    <font>
      <b/>
      <sz val="10"/>
      <color theme="1"/>
      <name val="Arial Nova Cond"/>
      <family val="2"/>
    </font>
    <font>
      <sz val="8"/>
      <color theme="1"/>
      <name val="Arial Nova Cond"/>
      <family val="2"/>
    </font>
    <font>
      <sz val="10"/>
      <color rgb="FF0070C0"/>
      <name val="Arial Nova Cond"/>
      <family val="2"/>
    </font>
    <font>
      <i/>
      <sz val="10"/>
      <name val="Arial Nova Cond"/>
      <family val="2"/>
    </font>
    <font>
      <i/>
      <sz val="11"/>
      <color theme="0"/>
      <name val="Arial Nova Cond"/>
      <family val="2"/>
    </font>
    <font>
      <b/>
      <i/>
      <sz val="10"/>
      <color rgb="FFFF0000"/>
      <name val="Arial Nova Cond"/>
      <family val="2"/>
    </font>
  </fonts>
  <fills count="1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7" tint="0.79998168889431442"/>
        <bgColor indexed="64"/>
      </patternFill>
    </fill>
  </fills>
  <borders count="35">
    <border>
      <left/>
      <right/>
      <top/>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9" fontId="1" fillId="0" borderId="0" applyFont="0" applyFill="0" applyBorder="0" applyAlignment="0" applyProtection="0"/>
  </cellStyleXfs>
  <cellXfs count="229">
    <xf numFmtId="0" fontId="0" fillId="0" borderId="0" xfId="0"/>
    <xf numFmtId="0" fontId="6" fillId="2" borderId="0" xfId="0" applyFont="1" applyFill="1"/>
    <xf numFmtId="0" fontId="7" fillId="2" borderId="0" xfId="0" applyFont="1" applyFill="1"/>
    <xf numFmtId="0" fontId="8" fillId="2" borderId="0" xfId="0" applyFont="1" applyFill="1"/>
    <xf numFmtId="0" fontId="9" fillId="5" borderId="8" xfId="0" applyFont="1" applyFill="1" applyBorder="1"/>
    <xf numFmtId="0" fontId="6" fillId="5" borderId="10" xfId="0" applyFont="1" applyFill="1" applyBorder="1"/>
    <xf numFmtId="4" fontId="8" fillId="3" borderId="3" xfId="0" applyNumberFormat="1" applyFont="1" applyFill="1" applyBorder="1"/>
    <xf numFmtId="0" fontId="6" fillId="5" borderId="11" xfId="0" applyFont="1" applyFill="1" applyBorder="1"/>
    <xf numFmtId="0" fontId="6" fillId="5" borderId="1" xfId="0" applyFont="1" applyFill="1" applyBorder="1"/>
    <xf numFmtId="0" fontId="6" fillId="5" borderId="12" xfId="0" applyFont="1" applyFill="1" applyBorder="1"/>
    <xf numFmtId="0" fontId="8" fillId="7" borderId="11" xfId="0" applyFont="1" applyFill="1" applyBorder="1"/>
    <xf numFmtId="0" fontId="8" fillId="7" borderId="12" xfId="0" applyFont="1" applyFill="1" applyBorder="1" applyAlignment="1">
      <alignment horizontal="right"/>
    </xf>
    <xf numFmtId="4" fontId="11" fillId="2" borderId="3" xfId="0" applyNumberFormat="1" applyFont="1" applyFill="1" applyBorder="1"/>
    <xf numFmtId="4" fontId="6" fillId="2" borderId="3" xfId="0" applyNumberFormat="1" applyFont="1" applyFill="1" applyBorder="1"/>
    <xf numFmtId="4" fontId="11" fillId="2" borderId="4" xfId="0" applyNumberFormat="1" applyFont="1" applyFill="1" applyBorder="1"/>
    <xf numFmtId="4" fontId="6" fillId="2" borderId="4" xfId="0" applyNumberFormat="1" applyFont="1" applyFill="1" applyBorder="1"/>
    <xf numFmtId="4" fontId="8" fillId="7" borderId="12" xfId="0" applyNumberFormat="1" applyFont="1" applyFill="1" applyBorder="1" applyAlignment="1">
      <alignment horizontal="right"/>
    </xf>
    <xf numFmtId="4" fontId="8" fillId="7" borderId="5" xfId="0" applyNumberFormat="1" applyFont="1" applyFill="1" applyBorder="1"/>
    <xf numFmtId="0" fontId="12" fillId="2" borderId="0" xfId="0" applyFont="1" applyFill="1"/>
    <xf numFmtId="0" fontId="6" fillId="2" borderId="0" xfId="0" applyFont="1" applyFill="1" applyAlignment="1">
      <alignment horizontal="right"/>
    </xf>
    <xf numFmtId="0" fontId="11" fillId="2" borderId="0" xfId="0" applyFont="1" applyFill="1"/>
    <xf numFmtId="0" fontId="13" fillId="2" borderId="0" xfId="0" applyFont="1" applyFill="1"/>
    <xf numFmtId="4" fontId="6" fillId="5" borderId="10" xfId="0" applyNumberFormat="1" applyFont="1" applyFill="1" applyBorder="1"/>
    <xf numFmtId="0" fontId="14" fillId="7" borderId="11" xfId="0" applyFont="1" applyFill="1" applyBorder="1"/>
    <xf numFmtId="0" fontId="8" fillId="7" borderId="3" xfId="0" applyFont="1" applyFill="1" applyBorder="1" applyAlignment="1">
      <alignment horizontal="right"/>
    </xf>
    <xf numFmtId="0" fontId="15" fillId="5" borderId="0" xfId="0" applyFont="1" applyFill="1"/>
    <xf numFmtId="0" fontId="16" fillId="5" borderId="0" xfId="0" applyFont="1" applyFill="1"/>
    <xf numFmtId="0" fontId="17" fillId="5" borderId="0" xfId="0" applyFont="1" applyFill="1"/>
    <xf numFmtId="0" fontId="15" fillId="2" borderId="0" xfId="0" applyFont="1" applyFill="1"/>
    <xf numFmtId="0" fontId="15" fillId="7" borderId="0" xfId="0" applyFont="1" applyFill="1"/>
    <xf numFmtId="0" fontId="18" fillId="7" borderId="0" xfId="0" applyFont="1" applyFill="1"/>
    <xf numFmtId="0" fontId="18" fillId="7" borderId="0" xfId="0" applyFont="1" applyFill="1" applyAlignment="1">
      <alignment horizontal="right"/>
    </xf>
    <xf numFmtId="0" fontId="15" fillId="8" borderId="0" xfId="0" applyFont="1" applyFill="1"/>
    <xf numFmtId="0" fontId="19" fillId="8" borderId="0" xfId="0" applyFont="1" applyFill="1"/>
    <xf numFmtId="0" fontId="17" fillId="8" borderId="0" xfId="0" applyFont="1" applyFill="1" applyAlignment="1">
      <alignment horizontal="right"/>
    </xf>
    <xf numFmtId="0" fontId="17" fillId="8" borderId="0" xfId="0" applyFont="1" applyFill="1"/>
    <xf numFmtId="4" fontId="15" fillId="6" borderId="0" xfId="0" applyNumberFormat="1" applyFont="1" applyFill="1"/>
    <xf numFmtId="164" fontId="17" fillId="8" borderId="0" xfId="1" applyNumberFormat="1" applyFont="1" applyFill="1"/>
    <xf numFmtId="4" fontId="15" fillId="8" borderId="0" xfId="0" applyNumberFormat="1" applyFont="1" applyFill="1"/>
    <xf numFmtId="0" fontId="15" fillId="8" borderId="1" xfId="0" applyFont="1" applyFill="1" applyBorder="1"/>
    <xf numFmtId="0" fontId="18" fillId="8" borderId="0" xfId="0" applyFont="1" applyFill="1"/>
    <xf numFmtId="4" fontId="18" fillId="4" borderId="0" xfId="0" applyNumberFormat="1" applyFont="1" applyFill="1"/>
    <xf numFmtId="164" fontId="19" fillId="8" borderId="0" xfId="1" applyNumberFormat="1" applyFont="1" applyFill="1"/>
    <xf numFmtId="0" fontId="13" fillId="8" borderId="0" xfId="0" applyFont="1" applyFill="1"/>
    <xf numFmtId="3" fontId="13" fillId="8" borderId="0" xfId="0" applyNumberFormat="1" applyFont="1" applyFill="1"/>
    <xf numFmtId="4" fontId="15" fillId="8" borderId="1" xfId="0" applyNumberFormat="1" applyFont="1" applyFill="1" applyBorder="1"/>
    <xf numFmtId="4" fontId="15" fillId="8" borderId="2" xfId="0" applyNumberFormat="1" applyFont="1" applyFill="1" applyBorder="1"/>
    <xf numFmtId="9" fontId="15" fillId="13" borderId="0" xfId="0" applyNumberFormat="1" applyFont="1" applyFill="1"/>
    <xf numFmtId="0" fontId="16" fillId="8" borderId="0" xfId="0" applyFont="1" applyFill="1"/>
    <xf numFmtId="4" fontId="18" fillId="12" borderId="0" xfId="0" applyNumberFormat="1" applyFont="1" applyFill="1"/>
    <xf numFmtId="0" fontId="8" fillId="7" borderId="3" xfId="0" applyFont="1" applyFill="1" applyBorder="1"/>
    <xf numFmtId="0" fontId="8" fillId="7" borderId="24" xfId="0" applyFont="1" applyFill="1" applyBorder="1"/>
    <xf numFmtId="0" fontId="8" fillId="7" borderId="24" xfId="0" applyFont="1" applyFill="1" applyBorder="1" applyAlignment="1">
      <alignment horizontal="right"/>
    </xf>
    <xf numFmtId="0" fontId="18" fillId="11" borderId="13" xfId="0" applyFont="1" applyFill="1" applyBorder="1"/>
    <xf numFmtId="0" fontId="15" fillId="11" borderId="14" xfId="0" applyFont="1" applyFill="1" applyBorder="1"/>
    <xf numFmtId="0" fontId="15" fillId="11" borderId="15" xfId="0" applyFont="1" applyFill="1" applyBorder="1"/>
    <xf numFmtId="0" fontId="15" fillId="11" borderId="16" xfId="0" applyFont="1" applyFill="1" applyBorder="1"/>
    <xf numFmtId="0" fontId="15" fillId="11" borderId="0" xfId="0" applyFont="1" applyFill="1"/>
    <xf numFmtId="0" fontId="15" fillId="11" borderId="17" xfId="0" applyFont="1" applyFill="1" applyBorder="1"/>
    <xf numFmtId="0" fontId="20" fillId="11" borderId="16" xfId="0" applyFont="1" applyFill="1" applyBorder="1"/>
    <xf numFmtId="0" fontId="15" fillId="11" borderId="18" xfId="0" applyFont="1" applyFill="1" applyBorder="1"/>
    <xf numFmtId="0" fontId="15" fillId="11" borderId="19" xfId="0" applyFont="1" applyFill="1" applyBorder="1"/>
    <xf numFmtId="0" fontId="15" fillId="11" borderId="20" xfId="0" applyFont="1" applyFill="1" applyBorder="1"/>
    <xf numFmtId="0" fontId="19" fillId="5" borderId="13" xfId="0" applyFont="1" applyFill="1" applyBorder="1"/>
    <xf numFmtId="0" fontId="15" fillId="5" borderId="14" xfId="0" applyFont="1" applyFill="1" applyBorder="1"/>
    <xf numFmtId="0" fontId="19" fillId="5" borderId="14" xfId="0" applyFont="1" applyFill="1" applyBorder="1"/>
    <xf numFmtId="0" fontId="15" fillId="5" borderId="15" xfId="0" applyFont="1" applyFill="1" applyBorder="1"/>
    <xf numFmtId="0" fontId="19" fillId="5" borderId="16" xfId="0" applyFont="1" applyFill="1" applyBorder="1"/>
    <xf numFmtId="0" fontId="21" fillId="11" borderId="0" xfId="0" applyFont="1" applyFill="1"/>
    <xf numFmtId="0" fontId="19" fillId="5" borderId="0" xfId="0" applyFont="1" applyFill="1"/>
    <xf numFmtId="0" fontId="21" fillId="11" borderId="17" xfId="0" applyFont="1" applyFill="1" applyBorder="1"/>
    <xf numFmtId="0" fontId="21" fillId="2" borderId="0" xfId="0" applyFont="1" applyFill="1"/>
    <xf numFmtId="0" fontId="19" fillId="5" borderId="18" xfId="0" applyFont="1" applyFill="1" applyBorder="1"/>
    <xf numFmtId="0" fontId="19" fillId="5" borderId="19" xfId="0" applyFont="1" applyFill="1" applyBorder="1"/>
    <xf numFmtId="0" fontId="22" fillId="2" borderId="0" xfId="0" applyFont="1" applyFill="1"/>
    <xf numFmtId="0" fontId="23" fillId="2" borderId="0" xfId="0" applyFont="1" applyFill="1"/>
    <xf numFmtId="0" fontId="12" fillId="2" borderId="1" xfId="0" applyFont="1" applyFill="1" applyBorder="1"/>
    <xf numFmtId="3" fontId="12" fillId="2" borderId="2" xfId="0" applyNumberFormat="1" applyFont="1" applyFill="1" applyBorder="1"/>
    <xf numFmtId="0" fontId="25" fillId="2" borderId="8" xfId="0" applyFont="1" applyFill="1" applyBorder="1"/>
    <xf numFmtId="0" fontId="12" fillId="2" borderId="10" xfId="0" applyFont="1" applyFill="1" applyBorder="1"/>
    <xf numFmtId="0" fontId="12" fillId="2" borderId="21" xfId="0" applyFont="1" applyFill="1" applyBorder="1"/>
    <xf numFmtId="0" fontId="12" fillId="2" borderId="22" xfId="0" applyFont="1" applyFill="1" applyBorder="1"/>
    <xf numFmtId="0" fontId="12" fillId="2" borderId="23" xfId="0" applyFont="1" applyFill="1" applyBorder="1"/>
    <xf numFmtId="0" fontId="24" fillId="2" borderId="22" xfId="0" applyFont="1" applyFill="1" applyBorder="1"/>
    <xf numFmtId="0" fontId="27" fillId="2" borderId="22" xfId="0" applyFont="1" applyFill="1" applyBorder="1"/>
    <xf numFmtId="9" fontId="12" fillId="2" borderId="0" xfId="0" applyNumberFormat="1" applyFont="1" applyFill="1"/>
    <xf numFmtId="9" fontId="12" fillId="2" borderId="3" xfId="0" applyNumberFormat="1" applyFont="1" applyFill="1" applyBorder="1"/>
    <xf numFmtId="0" fontId="28" fillId="2" borderId="0" xfId="0" applyFont="1" applyFill="1"/>
    <xf numFmtId="0" fontId="12" fillId="2" borderId="0" xfId="0" applyFont="1" applyFill="1" applyAlignment="1">
      <alignment horizontal="center"/>
    </xf>
    <xf numFmtId="3" fontId="27" fillId="2" borderId="3" xfId="0" applyNumberFormat="1" applyFont="1" applyFill="1" applyBorder="1"/>
    <xf numFmtId="9" fontId="12" fillId="2" borderId="3" xfId="1" applyFont="1" applyFill="1" applyBorder="1" applyAlignment="1"/>
    <xf numFmtId="3" fontId="30" fillId="2" borderId="0" xfId="0" applyNumberFormat="1" applyFont="1" applyFill="1"/>
    <xf numFmtId="0" fontId="12" fillId="2" borderId="11" xfId="0" applyFont="1" applyFill="1" applyBorder="1"/>
    <xf numFmtId="0" fontId="12" fillId="2" borderId="12" xfId="0" applyFont="1" applyFill="1" applyBorder="1"/>
    <xf numFmtId="0" fontId="31" fillId="2" borderId="8" xfId="0" applyFont="1" applyFill="1" applyBorder="1"/>
    <xf numFmtId="0" fontId="26" fillId="2" borderId="0" xfId="0" applyFont="1" applyFill="1"/>
    <xf numFmtId="0" fontId="12" fillId="8" borderId="8" xfId="0" applyFont="1" applyFill="1" applyBorder="1"/>
    <xf numFmtId="0" fontId="12" fillId="8" borderId="10" xfId="0" applyFont="1" applyFill="1" applyBorder="1"/>
    <xf numFmtId="0" fontId="12" fillId="8" borderId="21" xfId="0" applyFont="1" applyFill="1" applyBorder="1"/>
    <xf numFmtId="0" fontId="12" fillId="8" borderId="22" xfId="0" applyFont="1" applyFill="1" applyBorder="1"/>
    <xf numFmtId="0" fontId="22" fillId="8" borderId="0" xfId="0" applyFont="1" applyFill="1"/>
    <xf numFmtId="0" fontId="12" fillId="8" borderId="0" xfId="0" applyFont="1" applyFill="1"/>
    <xf numFmtId="0" fontId="12" fillId="8" borderId="0" xfId="0" applyFont="1" applyFill="1" applyAlignment="1">
      <alignment horizontal="right"/>
    </xf>
    <xf numFmtId="0" fontId="12" fillId="8" borderId="23" xfId="0" applyFont="1" applyFill="1" applyBorder="1"/>
    <xf numFmtId="0" fontId="33" fillId="8" borderId="0" xfId="0" applyFont="1" applyFill="1"/>
    <xf numFmtId="3" fontId="12" fillId="8" borderId="0" xfId="0" applyNumberFormat="1" applyFont="1" applyFill="1"/>
    <xf numFmtId="0" fontId="24" fillId="8" borderId="0" xfId="0" applyFont="1" applyFill="1" applyAlignment="1">
      <alignment horizontal="right"/>
    </xf>
    <xf numFmtId="0" fontId="12" fillId="8" borderId="0" xfId="1" applyNumberFormat="1" applyFont="1" applyFill="1" applyBorder="1"/>
    <xf numFmtId="9" fontId="12" fillId="14" borderId="3" xfId="1" applyFont="1" applyFill="1" applyBorder="1"/>
    <xf numFmtId="9" fontId="12" fillId="3" borderId="3" xfId="0" applyNumberFormat="1" applyFont="1" applyFill="1" applyBorder="1"/>
    <xf numFmtId="3" fontId="12" fillId="14" borderId="3" xfId="0" applyNumberFormat="1" applyFont="1" applyFill="1" applyBorder="1"/>
    <xf numFmtId="0" fontId="12" fillId="8" borderId="11" xfId="0" applyFont="1" applyFill="1" applyBorder="1"/>
    <xf numFmtId="0" fontId="12" fillId="8" borderId="1" xfId="0" applyFont="1" applyFill="1" applyBorder="1"/>
    <xf numFmtId="0" fontId="12" fillId="8" borderId="12" xfId="0" applyFont="1" applyFill="1" applyBorder="1"/>
    <xf numFmtId="0" fontId="12" fillId="2" borderId="8" xfId="0" applyFont="1" applyFill="1" applyBorder="1"/>
    <xf numFmtId="0" fontId="24" fillId="2" borderId="10" xfId="0" applyFont="1" applyFill="1" applyBorder="1"/>
    <xf numFmtId="0" fontId="24" fillId="2" borderId="10" xfId="0" applyFont="1" applyFill="1" applyBorder="1" applyAlignment="1">
      <alignment horizontal="right"/>
    </xf>
    <xf numFmtId="3" fontId="27" fillId="2" borderId="0" xfId="0" applyNumberFormat="1" applyFont="1" applyFill="1"/>
    <xf numFmtId="0" fontId="29" fillId="2" borderId="0" xfId="0" applyFont="1" applyFill="1"/>
    <xf numFmtId="166" fontId="29" fillId="2" borderId="0" xfId="0" applyNumberFormat="1" applyFont="1" applyFill="1"/>
    <xf numFmtId="0" fontId="14" fillId="7" borderId="24" xfId="0" applyFont="1" applyFill="1" applyBorder="1"/>
    <xf numFmtId="165" fontId="11" fillId="2" borderId="3" xfId="0" applyNumberFormat="1" applyFont="1" applyFill="1" applyBorder="1"/>
    <xf numFmtId="165" fontId="11" fillId="2" borderId="4" xfId="0" applyNumberFormat="1" applyFont="1" applyFill="1" applyBorder="1"/>
    <xf numFmtId="0" fontId="24" fillId="2" borderId="0" xfId="0" applyFont="1" applyFill="1"/>
    <xf numFmtId="0" fontId="35" fillId="7" borderId="12" xfId="0" applyFont="1" applyFill="1" applyBorder="1" applyAlignment="1">
      <alignment horizontal="right"/>
    </xf>
    <xf numFmtId="0" fontId="11" fillId="5" borderId="1" xfId="0" applyFont="1" applyFill="1" applyBorder="1"/>
    <xf numFmtId="2" fontId="6" fillId="2" borderId="0" xfId="0" applyNumberFormat="1" applyFont="1" applyFill="1"/>
    <xf numFmtId="2" fontId="6" fillId="2" borderId="0" xfId="0" applyNumberFormat="1" applyFont="1" applyFill="1" applyAlignment="1">
      <alignment horizontal="right"/>
    </xf>
    <xf numFmtId="0" fontId="35" fillId="7" borderId="24" xfId="0" applyFont="1" applyFill="1" applyBorder="1" applyAlignment="1">
      <alignment horizontal="right"/>
    </xf>
    <xf numFmtId="2" fontId="12" fillId="3" borderId="3" xfId="0" applyNumberFormat="1" applyFont="1" applyFill="1" applyBorder="1"/>
    <xf numFmtId="166" fontId="12" fillId="3" borderId="3" xfId="0" applyNumberFormat="1" applyFont="1" applyFill="1" applyBorder="1"/>
    <xf numFmtId="3" fontId="24" fillId="2" borderId="3" xfId="0" applyNumberFormat="1" applyFont="1" applyFill="1" applyBorder="1"/>
    <xf numFmtId="3" fontId="24" fillId="9" borderId="3" xfId="0" applyNumberFormat="1" applyFont="1" applyFill="1" applyBorder="1"/>
    <xf numFmtId="0" fontId="12" fillId="10" borderId="3" xfId="0" applyFont="1" applyFill="1" applyBorder="1"/>
    <xf numFmtId="0" fontId="28" fillId="2" borderId="0" xfId="0" applyFont="1" applyFill="1" applyAlignment="1">
      <alignment horizontal="left" indent="1"/>
    </xf>
    <xf numFmtId="0" fontId="27" fillId="2" borderId="0" xfId="0" applyFont="1" applyFill="1"/>
    <xf numFmtId="9" fontId="29" fillId="2" borderId="3" xfId="0" applyNumberFormat="1" applyFont="1" applyFill="1" applyBorder="1"/>
    <xf numFmtId="0" fontId="12" fillId="2" borderId="16" xfId="0" applyFont="1" applyFill="1" applyBorder="1"/>
    <xf numFmtId="3" fontId="12" fillId="2" borderId="0" xfId="0" applyNumberFormat="1" applyFont="1" applyFill="1"/>
    <xf numFmtId="3" fontId="24" fillId="2" borderId="17" xfId="0" applyNumberFormat="1" applyFont="1" applyFill="1" applyBorder="1"/>
    <xf numFmtId="0" fontId="12" fillId="2" borderId="28" xfId="0" applyFont="1" applyFill="1" applyBorder="1"/>
    <xf numFmtId="3" fontId="24" fillId="2" borderId="29" xfId="0" applyNumberFormat="1" applyFont="1" applyFill="1" applyBorder="1"/>
    <xf numFmtId="0" fontId="12" fillId="2" borderId="19" xfId="0" applyFont="1" applyFill="1" applyBorder="1"/>
    <xf numFmtId="0" fontId="12" fillId="11" borderId="30" xfId="0" applyFont="1" applyFill="1" applyBorder="1"/>
    <xf numFmtId="0" fontId="12" fillId="11" borderId="1" xfId="0" applyFont="1" applyFill="1" applyBorder="1" applyAlignment="1">
      <alignment horizontal="right"/>
    </xf>
    <xf numFmtId="0" fontId="12" fillId="11" borderId="1" xfId="0" applyFont="1" applyFill="1" applyBorder="1" applyAlignment="1">
      <alignment horizontal="right" wrapText="1"/>
    </xf>
    <xf numFmtId="0" fontId="24" fillId="11" borderId="31" xfId="0" applyFont="1" applyFill="1" applyBorder="1" applyAlignment="1">
      <alignment horizontal="right"/>
    </xf>
    <xf numFmtId="3" fontId="24" fillId="14" borderId="27" xfId="0" applyNumberFormat="1" applyFont="1" applyFill="1" applyBorder="1"/>
    <xf numFmtId="0" fontId="10" fillId="2" borderId="0" xfId="0" applyFont="1" applyFill="1"/>
    <xf numFmtId="0" fontId="36" fillId="5" borderId="10" xfId="0" applyFont="1" applyFill="1" applyBorder="1"/>
    <xf numFmtId="0" fontId="37" fillId="2" borderId="0" xfId="0" applyFont="1" applyFill="1"/>
    <xf numFmtId="0" fontId="39" fillId="2" borderId="0" xfId="0" applyFont="1" applyFill="1" applyAlignment="1">
      <alignment horizontal="center" wrapText="1"/>
    </xf>
    <xf numFmtId="3" fontId="24" fillId="15" borderId="3" xfId="0" applyNumberFormat="1" applyFont="1" applyFill="1" applyBorder="1"/>
    <xf numFmtId="0" fontId="41" fillId="2" borderId="0" xfId="0" applyFont="1" applyFill="1"/>
    <xf numFmtId="0" fontId="14" fillId="7" borderId="24" xfId="0" applyFont="1" applyFill="1" applyBorder="1" applyAlignment="1">
      <alignment horizontal="right"/>
    </xf>
    <xf numFmtId="0" fontId="42" fillId="2" borderId="0" xfId="0" applyFont="1" applyFill="1"/>
    <xf numFmtId="0" fontId="32" fillId="11" borderId="13" xfId="0" applyFont="1" applyFill="1" applyBorder="1"/>
    <xf numFmtId="0" fontId="12" fillId="11" borderId="14" xfId="0" applyFont="1" applyFill="1" applyBorder="1"/>
    <xf numFmtId="0" fontId="12" fillId="11" borderId="15" xfId="0" applyFont="1" applyFill="1" applyBorder="1"/>
    <xf numFmtId="0" fontId="32" fillId="11" borderId="16" xfId="0" applyFont="1" applyFill="1" applyBorder="1"/>
    <xf numFmtId="3" fontId="24" fillId="11" borderId="0" xfId="0" applyNumberFormat="1" applyFont="1" applyFill="1"/>
    <xf numFmtId="3" fontId="24" fillId="11" borderId="17" xfId="0" applyNumberFormat="1" applyFont="1" applyFill="1" applyBorder="1"/>
    <xf numFmtId="0" fontId="24" fillId="9" borderId="32" xfId="0" applyFont="1" applyFill="1" applyBorder="1"/>
    <xf numFmtId="3" fontId="24" fillId="9" borderId="33" xfId="0" applyNumberFormat="1" applyFont="1" applyFill="1" applyBorder="1"/>
    <xf numFmtId="3" fontId="24" fillId="9" borderId="34" xfId="0" applyNumberFormat="1" applyFont="1" applyFill="1" applyBorder="1"/>
    <xf numFmtId="3" fontId="27" fillId="11" borderId="3" xfId="0" applyNumberFormat="1" applyFont="1" applyFill="1" applyBorder="1" applyProtection="1">
      <protection locked="0"/>
    </xf>
    <xf numFmtId="0" fontId="27" fillId="11" borderId="3" xfId="0" applyFont="1" applyFill="1" applyBorder="1" applyProtection="1">
      <protection locked="0"/>
    </xf>
    <xf numFmtId="9" fontId="12" fillId="10" borderId="3" xfId="0" applyNumberFormat="1" applyFont="1" applyFill="1" applyBorder="1" applyProtection="1">
      <protection locked="0"/>
    </xf>
    <xf numFmtId="3" fontId="34" fillId="10" borderId="3" xfId="0" applyNumberFormat="1" applyFont="1" applyFill="1" applyBorder="1" applyProtection="1">
      <protection locked="0"/>
    </xf>
    <xf numFmtId="0" fontId="10" fillId="2" borderId="3" xfId="0" applyFont="1" applyFill="1" applyBorder="1" applyProtection="1">
      <protection locked="0"/>
    </xf>
    <xf numFmtId="0" fontId="6" fillId="2" borderId="3" xfId="0" applyFont="1" applyFill="1" applyBorder="1" applyProtection="1">
      <protection locked="0"/>
    </xf>
    <xf numFmtId="4" fontId="10" fillId="2" borderId="3" xfId="0" applyNumberFormat="1" applyFont="1" applyFill="1" applyBorder="1" applyProtection="1">
      <protection locked="0"/>
    </xf>
    <xf numFmtId="0" fontId="10" fillId="2" borderId="3" xfId="0" applyFont="1" applyFill="1" applyBorder="1" applyAlignment="1" applyProtection="1">
      <alignment horizontal="right"/>
      <protection locked="0"/>
    </xf>
    <xf numFmtId="166" fontId="10" fillId="2" borderId="3" xfId="0" applyNumberFormat="1" applyFont="1" applyFill="1" applyBorder="1" applyProtection="1">
      <protection locked="0"/>
    </xf>
    <xf numFmtId="0" fontId="10" fillId="2" borderId="9" xfId="0" applyFont="1" applyFill="1" applyBorder="1" applyProtection="1">
      <protection locked="0"/>
    </xf>
    <xf numFmtId="0" fontId="10" fillId="2" borderId="4" xfId="0" applyFont="1" applyFill="1" applyBorder="1" applyProtection="1">
      <protection locked="0"/>
    </xf>
    <xf numFmtId="0" fontId="6" fillId="2" borderId="4" xfId="0" applyFont="1" applyFill="1" applyBorder="1" applyProtection="1">
      <protection locked="0"/>
    </xf>
    <xf numFmtId="4" fontId="10" fillId="2" borderId="4" xfId="0" applyNumberFormat="1" applyFont="1" applyFill="1" applyBorder="1" applyProtection="1">
      <protection locked="0"/>
    </xf>
    <xf numFmtId="0" fontId="10" fillId="2" borderId="4" xfId="0" applyFont="1" applyFill="1" applyBorder="1" applyAlignment="1" applyProtection="1">
      <alignment horizontal="right"/>
      <protection locked="0"/>
    </xf>
    <xf numFmtId="166" fontId="10" fillId="2" borderId="4" xfId="0" applyNumberFormat="1" applyFont="1" applyFill="1" applyBorder="1" applyProtection="1">
      <protection locked="0"/>
    </xf>
    <xf numFmtId="9" fontId="10" fillId="2" borderId="3" xfId="0" applyNumberFormat="1" applyFont="1" applyFill="1" applyBorder="1" applyProtection="1">
      <protection locked="0"/>
    </xf>
    <xf numFmtId="9" fontId="10" fillId="2" borderId="4" xfId="0" applyNumberFormat="1" applyFont="1" applyFill="1" applyBorder="1" applyProtection="1">
      <protection locked="0"/>
    </xf>
    <xf numFmtId="2" fontId="6" fillId="10" borderId="3" xfId="0" applyNumberFormat="1" applyFont="1" applyFill="1" applyBorder="1" applyProtection="1">
      <protection locked="0"/>
    </xf>
    <xf numFmtId="165" fontId="10" fillId="2" borderId="3" xfId="0" applyNumberFormat="1" applyFont="1" applyFill="1" applyBorder="1" applyProtection="1">
      <protection locked="0"/>
    </xf>
    <xf numFmtId="165" fontId="10" fillId="2" borderId="4" xfId="0" applyNumberFormat="1" applyFont="1" applyFill="1" applyBorder="1" applyProtection="1">
      <protection locked="0"/>
    </xf>
    <xf numFmtId="9" fontId="10" fillId="2" borderId="3" xfId="1" applyFont="1" applyFill="1" applyBorder="1" applyProtection="1">
      <protection locked="0"/>
    </xf>
    <xf numFmtId="9" fontId="10" fillId="2" borderId="4" xfId="1" applyFont="1" applyFill="1" applyBorder="1" applyProtection="1">
      <protection locked="0"/>
    </xf>
    <xf numFmtId="4" fontId="11" fillId="11" borderId="3" xfId="0" applyNumberFormat="1" applyFont="1" applyFill="1" applyBorder="1" applyProtection="1">
      <protection locked="0"/>
    </xf>
    <xf numFmtId="4" fontId="10" fillId="2" borderId="9" xfId="0" applyNumberFormat="1" applyFont="1" applyFill="1" applyBorder="1" applyProtection="1">
      <protection locked="0"/>
    </xf>
    <xf numFmtId="4" fontId="11" fillId="11" borderId="4" xfId="0" applyNumberFormat="1" applyFont="1" applyFill="1" applyBorder="1" applyProtection="1">
      <protection locked="0"/>
    </xf>
    <xf numFmtId="3" fontId="10" fillId="10" borderId="3" xfId="0" applyNumberFormat="1" applyFont="1" applyFill="1" applyBorder="1" applyProtection="1">
      <protection locked="0"/>
    </xf>
    <xf numFmtId="9" fontId="10" fillId="10" borderId="3" xfId="1" applyFont="1" applyFill="1" applyBorder="1" applyProtection="1">
      <protection locked="0"/>
    </xf>
    <xf numFmtId="165" fontId="10" fillId="10" borderId="3" xfId="0" applyNumberFormat="1" applyFont="1" applyFill="1" applyBorder="1" applyProtection="1">
      <protection locked="0"/>
    </xf>
    <xf numFmtId="4" fontId="11" fillId="2" borderId="3" xfId="0" applyNumberFormat="1" applyFont="1" applyFill="1" applyBorder="1" applyProtection="1">
      <protection locked="0"/>
    </xf>
    <xf numFmtId="4" fontId="11" fillId="2" borderId="4" xfId="0" applyNumberFormat="1" applyFont="1" applyFill="1" applyBorder="1" applyProtection="1">
      <protection locked="0"/>
    </xf>
    <xf numFmtId="2" fontId="11" fillId="10" borderId="3" xfId="0" applyNumberFormat="1" applyFont="1" applyFill="1" applyBorder="1" applyProtection="1">
      <protection locked="0"/>
    </xf>
    <xf numFmtId="0" fontId="43" fillId="2" borderId="0" xfId="0" applyFont="1" applyFill="1"/>
    <xf numFmtId="0" fontId="28" fillId="2" borderId="8" xfId="0" applyFont="1" applyFill="1" applyBorder="1" applyAlignment="1">
      <alignment horizontal="left" vertical="top" wrapText="1"/>
    </xf>
    <xf numFmtId="0" fontId="28" fillId="2" borderId="10" xfId="0" applyFont="1" applyFill="1" applyBorder="1" applyAlignment="1">
      <alignment horizontal="left" vertical="top" wrapText="1"/>
    </xf>
    <xf numFmtId="0" fontId="28" fillId="2" borderId="21" xfId="0" applyFont="1" applyFill="1" applyBorder="1" applyAlignment="1">
      <alignment horizontal="left" vertical="top" wrapText="1"/>
    </xf>
    <xf numFmtId="0" fontId="28" fillId="2" borderId="22" xfId="0" applyFont="1" applyFill="1" applyBorder="1" applyAlignment="1">
      <alignment horizontal="left" vertical="top" wrapText="1"/>
    </xf>
    <xf numFmtId="0" fontId="28" fillId="2" borderId="0" xfId="0" applyFont="1" applyFill="1" applyAlignment="1">
      <alignment horizontal="left" vertical="top" wrapText="1"/>
    </xf>
    <xf numFmtId="0" fontId="28" fillId="2" borderId="23" xfId="0" applyFont="1" applyFill="1" applyBorder="1" applyAlignment="1">
      <alignment horizontal="left" vertical="top" wrapText="1"/>
    </xf>
    <xf numFmtId="0" fontId="28" fillId="2" borderId="11" xfId="0" applyFont="1" applyFill="1" applyBorder="1" applyAlignment="1">
      <alignment horizontal="left" vertical="top" wrapText="1"/>
    </xf>
    <xf numFmtId="0" fontId="28" fillId="2" borderId="1" xfId="0" applyFont="1" applyFill="1" applyBorder="1" applyAlignment="1">
      <alignment horizontal="left" vertical="top" wrapText="1"/>
    </xf>
    <xf numFmtId="0" fontId="28" fillId="2" borderId="12" xfId="0" applyFont="1" applyFill="1" applyBorder="1" applyAlignment="1">
      <alignment horizontal="left" vertical="top" wrapText="1"/>
    </xf>
    <xf numFmtId="0" fontId="28" fillId="0" borderId="8" xfId="0" applyFont="1" applyBorder="1" applyAlignment="1">
      <alignment horizontal="left" vertical="top" wrapText="1"/>
    </xf>
    <xf numFmtId="0" fontId="28" fillId="0" borderId="10" xfId="0" applyFont="1" applyBorder="1" applyAlignment="1">
      <alignment horizontal="left" vertical="top" wrapText="1"/>
    </xf>
    <xf numFmtId="0" fontId="28" fillId="0" borderId="21" xfId="0" applyFont="1" applyBorder="1" applyAlignment="1">
      <alignment horizontal="left" vertical="top" wrapText="1"/>
    </xf>
    <xf numFmtId="0" fontId="28" fillId="0" borderId="22" xfId="0" applyFont="1" applyBorder="1" applyAlignment="1">
      <alignment horizontal="left" vertical="top" wrapText="1"/>
    </xf>
    <xf numFmtId="0" fontId="28" fillId="0" borderId="0" xfId="0" applyFont="1" applyAlignment="1">
      <alignment horizontal="left" vertical="top" wrapText="1"/>
    </xf>
    <xf numFmtId="0" fontId="28" fillId="0" borderId="23" xfId="0" applyFont="1" applyBorder="1" applyAlignment="1">
      <alignment horizontal="left" vertical="top" wrapText="1"/>
    </xf>
    <xf numFmtId="0" fontId="28" fillId="0" borderId="11" xfId="0" applyFont="1" applyBorder="1" applyAlignment="1">
      <alignment horizontal="left" vertical="top" wrapText="1"/>
    </xf>
    <xf numFmtId="0" fontId="28" fillId="0" borderId="1" xfId="0" applyFont="1" applyBorder="1" applyAlignment="1">
      <alignment horizontal="left" vertical="top" wrapText="1"/>
    </xf>
    <xf numFmtId="0" fontId="28" fillId="0" borderId="12" xfId="0" applyFont="1" applyBorder="1" applyAlignment="1">
      <alignment horizontal="left" vertical="top" wrapText="1"/>
    </xf>
    <xf numFmtId="0" fontId="27" fillId="11" borderId="24" xfId="0" applyFont="1" applyFill="1" applyBorder="1" applyAlignment="1" applyProtection="1">
      <alignment horizontal="left"/>
      <protection locked="0"/>
    </xf>
    <xf numFmtId="0" fontId="27" fillId="11" borderId="25" xfId="0" applyFont="1" applyFill="1" applyBorder="1" applyAlignment="1" applyProtection="1">
      <alignment horizontal="left"/>
      <protection locked="0"/>
    </xf>
    <xf numFmtId="0" fontId="27" fillId="11" borderId="26" xfId="0" applyFont="1" applyFill="1" applyBorder="1" applyAlignment="1" applyProtection="1">
      <alignment horizontal="left"/>
      <protection locked="0"/>
    </xf>
    <xf numFmtId="0" fontId="12" fillId="11" borderId="13" xfId="0" applyFont="1" applyFill="1" applyBorder="1" applyAlignment="1">
      <alignment horizontal="left" vertical="top" wrapText="1"/>
    </xf>
    <xf numFmtId="0" fontId="12" fillId="11" borderId="14" xfId="0" applyFont="1" applyFill="1" applyBorder="1" applyAlignment="1">
      <alignment horizontal="left" vertical="top" wrapText="1"/>
    </xf>
    <xf numFmtId="0" fontId="12" fillId="11" borderId="15" xfId="0" applyFont="1" applyFill="1" applyBorder="1" applyAlignment="1">
      <alignment horizontal="left" vertical="top" wrapText="1"/>
    </xf>
    <xf numFmtId="0" fontId="12" fillId="11" borderId="16" xfId="0" applyFont="1" applyFill="1" applyBorder="1" applyAlignment="1">
      <alignment horizontal="left" vertical="top" wrapText="1"/>
    </xf>
    <xf numFmtId="0" fontId="12" fillId="11" borderId="0" xfId="0" applyFont="1" applyFill="1" applyAlignment="1">
      <alignment horizontal="left" vertical="top" wrapText="1"/>
    </xf>
    <xf numFmtId="0" fontId="12" fillId="11" borderId="17" xfId="0" applyFont="1" applyFill="1" applyBorder="1" applyAlignment="1">
      <alignment horizontal="left" vertical="top" wrapText="1"/>
    </xf>
    <xf numFmtId="0" fontId="12" fillId="11" borderId="18" xfId="0" applyFont="1" applyFill="1" applyBorder="1" applyAlignment="1">
      <alignment horizontal="left" vertical="top" wrapText="1"/>
    </xf>
    <xf numFmtId="0" fontId="12" fillId="11" borderId="19" xfId="0" applyFont="1" applyFill="1" applyBorder="1" applyAlignment="1">
      <alignment horizontal="left" vertical="top" wrapText="1"/>
    </xf>
    <xf numFmtId="0" fontId="12" fillId="11" borderId="20" xfId="0" applyFont="1" applyFill="1" applyBorder="1" applyAlignment="1">
      <alignment horizontal="left" vertical="top" wrapText="1"/>
    </xf>
    <xf numFmtId="0" fontId="8" fillId="7" borderId="6" xfId="0" applyFont="1" applyFill="1" applyBorder="1" applyAlignment="1">
      <alignment horizontal="left"/>
    </xf>
    <xf numFmtId="0" fontId="8" fillId="7" borderId="7" xfId="0" applyFont="1" applyFill="1" applyBorder="1" applyAlignment="1">
      <alignment horizontal="left"/>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5" Type="http://schemas.openxmlformats.org/officeDocument/2006/relationships/image" Target="../media/image8.pn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301984</xdr:colOff>
      <xdr:row>1</xdr:row>
      <xdr:rowOff>15240</xdr:rowOff>
    </xdr:from>
    <xdr:to>
      <xdr:col>10</xdr:col>
      <xdr:colOff>129539</xdr:colOff>
      <xdr:row>21</xdr:row>
      <xdr:rowOff>74663</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a:stretch>
          <a:fillRect/>
        </a:stretch>
      </xdr:blipFill>
      <xdr:spPr>
        <a:xfrm flipH="1">
          <a:off x="492484" y="1112520"/>
          <a:ext cx="5313955" cy="3591293"/>
        </a:xfrm>
        <a:prstGeom prst="rect">
          <a:avLst/>
        </a:prstGeom>
      </xdr:spPr>
    </xdr:pic>
    <xdr:clientData/>
  </xdr:twoCellAnchor>
  <xdr:oneCellAnchor>
    <xdr:from>
      <xdr:col>1</xdr:col>
      <xdr:colOff>424001</xdr:colOff>
      <xdr:row>1</xdr:row>
      <xdr:rowOff>0</xdr:rowOff>
    </xdr:from>
    <xdr:ext cx="5034647" cy="843757"/>
    <xdr:sp macro="" textlink="">
      <xdr:nvSpPr>
        <xdr:cNvPr id="2" name="Rectangle 1">
          <a:extLst>
            <a:ext uri="{FF2B5EF4-FFF2-40B4-BE49-F238E27FC236}">
              <a16:creationId xmlns:a16="http://schemas.microsoft.com/office/drawing/2014/main" id="{00000000-0008-0000-0000-000002000000}"/>
            </a:ext>
          </a:extLst>
        </xdr:cNvPr>
        <xdr:cNvSpPr/>
      </xdr:nvSpPr>
      <xdr:spPr>
        <a:xfrm>
          <a:off x="614501" y="982980"/>
          <a:ext cx="5034647" cy="843757"/>
        </a:xfrm>
        <a:prstGeom prst="rect">
          <a:avLst/>
        </a:prstGeom>
        <a:noFill/>
      </xdr:spPr>
      <xdr:txBody>
        <a:bodyPr wrap="none" lIns="91440" tIns="45720" rIns="91440" bIns="45720">
          <a:spAutoFit/>
        </a:bodyPr>
        <a:lstStyle/>
        <a:p>
          <a:pPr algn="ctr"/>
          <a:r>
            <a:rPr lang="en-US" sz="4800" b="0" cap="none" spc="0">
              <a:ln w="0"/>
              <a:solidFill>
                <a:schemeClr val="bg1"/>
              </a:solidFill>
              <a:effectLst>
                <a:outerShdw blurRad="38100" dist="19050" dir="2700000" algn="tl" rotWithShape="0">
                  <a:schemeClr val="dk1">
                    <a:alpha val="40000"/>
                  </a:schemeClr>
                </a:outerShdw>
              </a:effectLst>
            </a:rPr>
            <a:t>Kestävä riistatalous</a:t>
          </a:r>
        </a:p>
      </xdr:txBody>
    </xdr:sp>
    <xdr:clientData/>
  </xdr:oneCellAnchor>
  <xdr:twoCellAnchor>
    <xdr:from>
      <xdr:col>10</xdr:col>
      <xdr:colOff>249555</xdr:colOff>
      <xdr:row>1</xdr:row>
      <xdr:rowOff>13334</xdr:rowOff>
    </xdr:from>
    <xdr:to>
      <xdr:col>19</xdr:col>
      <xdr:colOff>74295</xdr:colOff>
      <xdr:row>21</xdr:row>
      <xdr:rowOff>76200</xdr:rowOff>
    </xdr:to>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5983605" y="368934"/>
          <a:ext cx="5368290" cy="36188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latin typeface="Arial Nova" panose="020B0504020202020204" pitchFamily="34" charset="0"/>
              <a:cs typeface="Arial" panose="020B0604020202020204" pitchFamily="34" charset="0"/>
            </a:rPr>
            <a:t>LASKENTAMALLI:</a:t>
          </a:r>
          <a:r>
            <a:rPr lang="fi-FI" sz="1100" b="1" baseline="0">
              <a:latin typeface="Arial Nova" panose="020B0504020202020204" pitchFamily="34" charset="0"/>
              <a:cs typeface="Arial" panose="020B0604020202020204" pitchFamily="34" charset="0"/>
            </a:rPr>
            <a:t> </a:t>
          </a:r>
          <a:r>
            <a:rPr lang="fi-FI" sz="1100" b="0" baseline="0">
              <a:latin typeface="Arial Nova" panose="020B0504020202020204" pitchFamily="34" charset="0"/>
              <a:cs typeface="Arial" panose="020B0604020202020204" pitchFamily="34" charset="0"/>
            </a:rPr>
            <a:t>Riistan arvon tulouttaminen</a:t>
          </a:r>
          <a:endParaRPr lang="fi-FI" sz="1100" baseline="0">
            <a:latin typeface="Arial Nova" panose="020B0504020202020204" pitchFamily="34" charset="0"/>
            <a:cs typeface="Arial" panose="020B0604020202020204" pitchFamily="34" charset="0"/>
          </a:endParaRPr>
        </a:p>
        <a:p>
          <a:r>
            <a:rPr lang="fi-FI" sz="1100" b="1" baseline="0">
              <a:latin typeface="Arial Nova" panose="020B0504020202020204" pitchFamily="34" charset="0"/>
              <a:cs typeface="Arial" panose="020B0604020202020204" pitchFamily="34" charset="0"/>
            </a:rPr>
            <a:t>VERSIO: </a:t>
          </a:r>
          <a:r>
            <a:rPr lang="fi-FI" sz="1100" b="0" baseline="0">
              <a:latin typeface="Arial Nova" panose="020B0504020202020204" pitchFamily="34" charset="0"/>
              <a:cs typeface="Arial" panose="020B0604020202020204" pitchFamily="34" charset="0"/>
            </a:rPr>
            <a:t>1</a:t>
          </a:r>
          <a:r>
            <a:rPr lang="fi-FI" sz="1100" baseline="0">
              <a:latin typeface="Arial Nova" panose="020B0504020202020204" pitchFamily="34" charset="0"/>
              <a:cs typeface="Arial" panose="020B0604020202020204" pitchFamily="34" charset="0"/>
            </a:rPr>
            <a:t>.01</a:t>
          </a:r>
          <a:endParaRPr lang="fi-FI" sz="1100">
            <a:latin typeface="Arial Nova" panose="020B0504020202020204" pitchFamily="34" charset="0"/>
            <a:cs typeface="Arial" panose="020B0604020202020204" pitchFamily="34" charset="0"/>
          </a:endParaRPr>
        </a:p>
        <a:p>
          <a:endParaRPr lang="fi-FI" sz="1100">
            <a:latin typeface="Arial Nova" panose="020B05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baseline="0">
              <a:solidFill>
                <a:schemeClr val="dk1"/>
              </a:solidFill>
              <a:latin typeface="Arial Nova" panose="020B0504020202020204" pitchFamily="34" charset="0"/>
              <a:ea typeface="+mn-ea"/>
              <a:cs typeface="Arial" panose="020B0604020202020204" pitchFamily="34" charset="0"/>
            </a:rPr>
            <a:t>Tämän dokumentin riistan arvon tulouttamisen malli on osa Jyväskylän ammattikorkeakoulun ja Suomen riistakeskuksen yhteistä Kestävän riistatalouden arvon tulouttamisen -hanketta.</a:t>
          </a:r>
        </a:p>
        <a:p>
          <a:pPr marL="0" marR="0" lvl="0" indent="0" defTabSz="914400" eaLnBrk="1" fontAlgn="auto" latinLnBrk="0" hangingPunct="1">
            <a:lnSpc>
              <a:spcPct val="100000"/>
            </a:lnSpc>
            <a:spcBef>
              <a:spcPts val="0"/>
            </a:spcBef>
            <a:spcAft>
              <a:spcPts val="0"/>
            </a:spcAft>
            <a:buClrTx/>
            <a:buSzTx/>
            <a:buFontTx/>
            <a:buNone/>
            <a:tabLst/>
            <a:defRPr/>
          </a:pPr>
          <a:endParaRPr lang="fi-FI" sz="1100" baseline="0">
            <a:solidFill>
              <a:schemeClr val="dk1"/>
            </a:solidFill>
            <a:latin typeface="Arial Nova" panose="020B05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baseline="0">
              <a:solidFill>
                <a:schemeClr val="dk1"/>
              </a:solidFill>
              <a:latin typeface="Arial Nova" panose="020B0504020202020204" pitchFamily="34" charset="0"/>
              <a:ea typeface="+mn-ea"/>
              <a:cs typeface="Arial" panose="020B0604020202020204" pitchFamily="34" charset="0"/>
            </a:rPr>
            <a:t>Jyväskylän ammattikorkeakoulun Kestävän riistatalouden arvon tulottamisen hankkeen osana on rakennettu arvon tulouttamisen malli, jolla pyritään lisäämään arvon jakautumisen läpinäkyvyyttä ja tarkastelemaan riistan arvon tulouttamista eri osapuolien välillä. Malli tarjoaa käytännöllisen työkalun, jolla voidaan tarkastella ja selvittää laskennalliset jakoperusteet alueellisen riistan arvon tulouttamisesta metsästysseuroille ja maanomistajille.</a:t>
          </a:r>
          <a:endParaRPr lang="fi-FI" sz="1100" strike="sngStrike" baseline="0">
            <a:solidFill>
              <a:srgbClr val="FF0000"/>
            </a:solidFill>
            <a:latin typeface="Arial Nova" panose="020B0504020202020204" pitchFamily="34" charset="0"/>
            <a:ea typeface="+mn-ea"/>
            <a:cs typeface="Arial" panose="020B0604020202020204" pitchFamily="34" charset="0"/>
          </a:endParaRPr>
        </a:p>
      </xdr:txBody>
    </xdr:sp>
    <xdr:clientData/>
  </xdr:twoCellAnchor>
  <xdr:twoCellAnchor editAs="oneCell">
    <xdr:from>
      <xdr:col>1</xdr:col>
      <xdr:colOff>358141</xdr:colOff>
      <xdr:row>18</xdr:row>
      <xdr:rowOff>133350</xdr:rowOff>
    </xdr:from>
    <xdr:to>
      <xdr:col>4</xdr:col>
      <xdr:colOff>367284</xdr:colOff>
      <xdr:row>21</xdr:row>
      <xdr:rowOff>36830</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554991" y="3333750"/>
          <a:ext cx="1856993" cy="436880"/>
        </a:xfrm>
        <a:prstGeom prst="rect">
          <a:avLst/>
        </a:prstGeom>
      </xdr:spPr>
    </xdr:pic>
    <xdr:clientData/>
  </xdr:twoCellAnchor>
  <xdr:twoCellAnchor editAs="oneCell">
    <xdr:from>
      <xdr:col>7</xdr:col>
      <xdr:colOff>0</xdr:colOff>
      <xdr:row>18</xdr:row>
      <xdr:rowOff>160751</xdr:rowOff>
    </xdr:from>
    <xdr:to>
      <xdr:col>10</xdr:col>
      <xdr:colOff>69850</xdr:colOff>
      <xdr:row>21</xdr:row>
      <xdr:rowOff>44451</xdr:rowOff>
    </xdr:to>
    <xdr:pic>
      <xdr:nvPicPr>
        <xdr:cNvPr id="3" name="Picture 2">
          <a:extLst>
            <a:ext uri="{FF2B5EF4-FFF2-40B4-BE49-F238E27FC236}">
              <a16:creationId xmlns:a16="http://schemas.microsoft.com/office/drawing/2014/main" id="{3619AB88-D003-40C8-8A59-B2DB827C8D05}"/>
            </a:ext>
          </a:extLst>
        </xdr:cNvPr>
        <xdr:cNvPicPr>
          <a:picLocks noChangeAspect="1"/>
        </xdr:cNvPicPr>
      </xdr:nvPicPr>
      <xdr:blipFill>
        <a:blip xmlns:r="http://schemas.openxmlformats.org/officeDocument/2006/relationships" r:embed="rId3"/>
        <a:stretch>
          <a:fillRect/>
        </a:stretch>
      </xdr:blipFill>
      <xdr:spPr>
        <a:xfrm>
          <a:off x="3892550" y="3361151"/>
          <a:ext cx="1917700" cy="417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36</xdr:row>
      <xdr:rowOff>132899</xdr:rowOff>
    </xdr:from>
    <xdr:to>
      <xdr:col>13</xdr:col>
      <xdr:colOff>168096</xdr:colOff>
      <xdr:row>55</xdr:row>
      <xdr:rowOff>129540</xdr:rowOff>
    </xdr:to>
    <xdr:pic>
      <xdr:nvPicPr>
        <xdr:cNvPr id="8" name="Picture 7">
          <a:extLst>
            <a:ext uri="{FF2B5EF4-FFF2-40B4-BE49-F238E27FC236}">
              <a16:creationId xmlns:a16="http://schemas.microsoft.com/office/drawing/2014/main" id="{CE17D79E-132C-4AAE-89D4-6BD9D8D12321}"/>
            </a:ext>
          </a:extLst>
        </xdr:cNvPr>
        <xdr:cNvPicPr>
          <a:picLocks noChangeAspect="1"/>
        </xdr:cNvPicPr>
      </xdr:nvPicPr>
      <xdr:blipFill>
        <a:blip xmlns:r="http://schemas.openxmlformats.org/officeDocument/2006/relationships" r:embed="rId1"/>
        <a:stretch>
          <a:fillRect/>
        </a:stretch>
      </xdr:blipFill>
      <xdr:spPr>
        <a:xfrm>
          <a:off x="57150" y="6314624"/>
          <a:ext cx="7479486" cy="3277051"/>
        </a:xfrm>
        <a:prstGeom prst="rect">
          <a:avLst/>
        </a:prstGeom>
      </xdr:spPr>
    </xdr:pic>
    <xdr:clientData/>
  </xdr:twoCellAnchor>
  <xdr:twoCellAnchor editAs="oneCell">
    <xdr:from>
      <xdr:col>0</xdr:col>
      <xdr:colOff>38100</xdr:colOff>
      <xdr:row>96</xdr:row>
      <xdr:rowOff>9915</xdr:rowOff>
    </xdr:from>
    <xdr:to>
      <xdr:col>13</xdr:col>
      <xdr:colOff>130634</xdr:colOff>
      <xdr:row>109</xdr:row>
      <xdr:rowOff>102870</xdr:rowOff>
    </xdr:to>
    <xdr:pic>
      <xdr:nvPicPr>
        <xdr:cNvPr id="10" name="Picture 9">
          <a:extLst>
            <a:ext uri="{FF2B5EF4-FFF2-40B4-BE49-F238E27FC236}">
              <a16:creationId xmlns:a16="http://schemas.microsoft.com/office/drawing/2014/main" id="{7CDB87B1-B0E8-4371-848F-7F3F968DB819}"/>
            </a:ext>
          </a:extLst>
        </xdr:cNvPr>
        <xdr:cNvPicPr>
          <a:picLocks noChangeAspect="1"/>
        </xdr:cNvPicPr>
      </xdr:nvPicPr>
      <xdr:blipFill>
        <a:blip xmlns:r="http://schemas.openxmlformats.org/officeDocument/2006/relationships" r:embed="rId2"/>
        <a:stretch>
          <a:fillRect/>
        </a:stretch>
      </xdr:blipFill>
      <xdr:spPr>
        <a:xfrm>
          <a:off x="38100" y="16516740"/>
          <a:ext cx="7468694" cy="2323710"/>
        </a:xfrm>
        <a:prstGeom prst="rect">
          <a:avLst/>
        </a:prstGeom>
      </xdr:spPr>
    </xdr:pic>
    <xdr:clientData/>
  </xdr:twoCellAnchor>
  <xdr:twoCellAnchor editAs="oneCell">
    <xdr:from>
      <xdr:col>0</xdr:col>
      <xdr:colOff>53340</xdr:colOff>
      <xdr:row>136</xdr:row>
      <xdr:rowOff>19368</xdr:rowOff>
    </xdr:from>
    <xdr:to>
      <xdr:col>13</xdr:col>
      <xdr:colOff>154069</xdr:colOff>
      <xdr:row>152</xdr:row>
      <xdr:rowOff>152400</xdr:rowOff>
    </xdr:to>
    <xdr:pic>
      <xdr:nvPicPr>
        <xdr:cNvPr id="9" name="Picture 8">
          <a:extLst>
            <a:ext uri="{FF2B5EF4-FFF2-40B4-BE49-F238E27FC236}">
              <a16:creationId xmlns:a16="http://schemas.microsoft.com/office/drawing/2014/main" id="{D4857A58-B3E9-4E3B-978D-E572848F95F5}"/>
            </a:ext>
          </a:extLst>
        </xdr:cNvPr>
        <xdr:cNvPicPr>
          <a:picLocks noChangeAspect="1"/>
        </xdr:cNvPicPr>
      </xdr:nvPicPr>
      <xdr:blipFill>
        <a:blip xmlns:r="http://schemas.openxmlformats.org/officeDocument/2006/relationships" r:embed="rId3"/>
        <a:stretch>
          <a:fillRect/>
        </a:stretch>
      </xdr:blipFill>
      <xdr:spPr>
        <a:xfrm>
          <a:off x="53340" y="23393718"/>
          <a:ext cx="7473079" cy="2876232"/>
        </a:xfrm>
        <a:prstGeom prst="rect">
          <a:avLst/>
        </a:prstGeom>
      </xdr:spPr>
    </xdr:pic>
    <xdr:clientData/>
  </xdr:twoCellAnchor>
  <xdr:twoCellAnchor editAs="oneCell">
    <xdr:from>
      <xdr:col>0</xdr:col>
      <xdr:colOff>144780</xdr:colOff>
      <xdr:row>1</xdr:row>
      <xdr:rowOff>169545</xdr:rowOff>
    </xdr:from>
    <xdr:to>
      <xdr:col>10</xdr:col>
      <xdr:colOff>288846</xdr:colOff>
      <xdr:row>32</xdr:row>
      <xdr:rowOff>54594</xdr:rowOff>
    </xdr:to>
    <xdr:pic>
      <xdr:nvPicPr>
        <xdr:cNvPr id="11" name="Picture 10">
          <a:extLst>
            <a:ext uri="{FF2B5EF4-FFF2-40B4-BE49-F238E27FC236}">
              <a16:creationId xmlns:a16="http://schemas.microsoft.com/office/drawing/2014/main" id="{B8433B20-77A8-4597-9A1D-81458F064673}"/>
            </a:ext>
          </a:extLst>
        </xdr:cNvPr>
        <xdr:cNvPicPr>
          <a:picLocks noChangeAspect="1"/>
        </xdr:cNvPicPr>
      </xdr:nvPicPr>
      <xdr:blipFill>
        <a:blip xmlns:r="http://schemas.openxmlformats.org/officeDocument/2006/relationships" r:embed="rId4"/>
        <a:stretch>
          <a:fillRect/>
        </a:stretch>
      </xdr:blipFill>
      <xdr:spPr>
        <a:xfrm>
          <a:off x="144780" y="340995"/>
          <a:ext cx="5720001" cy="5196189"/>
        </a:xfrm>
        <a:prstGeom prst="rect">
          <a:avLst/>
        </a:prstGeom>
      </xdr:spPr>
    </xdr:pic>
    <xdr:clientData/>
  </xdr:twoCellAnchor>
  <xdr:twoCellAnchor editAs="oneCell">
    <xdr:from>
      <xdr:col>0</xdr:col>
      <xdr:colOff>0</xdr:colOff>
      <xdr:row>65</xdr:row>
      <xdr:rowOff>5715</xdr:rowOff>
    </xdr:from>
    <xdr:to>
      <xdr:col>13</xdr:col>
      <xdr:colOff>55085</xdr:colOff>
      <xdr:row>82</xdr:row>
      <xdr:rowOff>76200</xdr:rowOff>
    </xdr:to>
    <xdr:pic>
      <xdr:nvPicPr>
        <xdr:cNvPr id="13" name="Picture 12">
          <a:extLst>
            <a:ext uri="{FF2B5EF4-FFF2-40B4-BE49-F238E27FC236}">
              <a16:creationId xmlns:a16="http://schemas.microsoft.com/office/drawing/2014/main" id="{11F3F3C6-02DD-46A8-A0FB-1F48CDEA9BE2}"/>
            </a:ext>
          </a:extLst>
        </xdr:cNvPr>
        <xdr:cNvPicPr>
          <a:picLocks noChangeAspect="1"/>
        </xdr:cNvPicPr>
      </xdr:nvPicPr>
      <xdr:blipFill>
        <a:blip xmlns:r="http://schemas.openxmlformats.org/officeDocument/2006/relationships" r:embed="rId5"/>
        <a:stretch>
          <a:fillRect/>
        </a:stretch>
      </xdr:blipFill>
      <xdr:spPr>
        <a:xfrm>
          <a:off x="0" y="11188065"/>
          <a:ext cx="7431245" cy="29851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
  <sheetViews>
    <sheetView workbookViewId="0"/>
  </sheetViews>
  <sheetFormatPr defaultColWidth="8.85546875" defaultRowHeight="14.25" x14ac:dyDescent="0.2"/>
  <cols>
    <col min="1" max="1" width="2.85546875" style="18" customWidth="1"/>
    <col min="2" max="16384" width="8.85546875" style="18"/>
  </cols>
  <sheetData/>
  <sheetProtection algorithmName="SHA-512" hashValue="ahJtvzy7mBZUxn/8oietsjbndefFc6wax011UDSeCGPJ3s5o7SRUfCnfDNJ6hnuBZOOPcln0CSleCD7aQbL/zw==" saltValue="3iWwLWrQntEfHnSsqtS/Qw==" spinCount="100000" sheet="1" objects="1" scenarios="1" selectLockedCells="1" selectUnlockedCell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49"/>
  <sheetViews>
    <sheetView zoomScale="90" zoomScaleNormal="90" workbookViewId="0">
      <pane ySplit="7" topLeftCell="A8" activePane="bottomLeft" state="frozen"/>
      <selection activeCell="U3" sqref="U3"/>
      <selection pane="bottomLeft" activeCell="N13" sqref="N13"/>
    </sheetView>
  </sheetViews>
  <sheetFormatPr defaultColWidth="9.140625" defaultRowHeight="14.25" x14ac:dyDescent="0.2"/>
  <cols>
    <col min="1" max="1" width="3.85546875" style="1" bestFit="1" customWidth="1"/>
    <col min="2" max="2" width="40.140625" style="1" bestFit="1" customWidth="1"/>
    <col min="3" max="3" width="45.85546875" style="1" customWidth="1"/>
    <col min="4" max="9" width="12.85546875" style="1" customWidth="1"/>
    <col min="10" max="10" width="2.85546875" style="1" customWidth="1"/>
    <col min="11" max="11" width="3.85546875" style="1" bestFit="1" customWidth="1"/>
    <col min="12" max="12" width="35.85546875" style="1" customWidth="1"/>
    <col min="13" max="13" width="45.85546875" style="1" customWidth="1"/>
    <col min="14" max="14" width="13.5703125" style="1" bestFit="1" customWidth="1"/>
    <col min="15" max="16" width="13.5703125" style="1" customWidth="1"/>
    <col min="17" max="17" width="12.85546875" style="1" customWidth="1"/>
    <col min="18" max="16384" width="9.140625" style="1"/>
  </cols>
  <sheetData>
    <row r="1" spans="1:17" x14ac:dyDescent="0.2">
      <c r="N1" s="3" t="s">
        <v>229</v>
      </c>
    </row>
    <row r="2" spans="1:17" x14ac:dyDescent="0.2">
      <c r="B2" s="2" t="s">
        <v>21</v>
      </c>
      <c r="N2" s="1" t="s">
        <v>85</v>
      </c>
      <c r="O2" s="182">
        <v>15</v>
      </c>
      <c r="P2" s="1" t="s">
        <v>109</v>
      </c>
      <c r="Q2" s="153" t="s">
        <v>230</v>
      </c>
    </row>
    <row r="3" spans="1:17" x14ac:dyDescent="0.2">
      <c r="B3" s="3" t="s">
        <v>44</v>
      </c>
      <c r="C3" s="148" t="s">
        <v>180</v>
      </c>
      <c r="L3" s="148" t="s">
        <v>180</v>
      </c>
      <c r="M3" s="148"/>
    </row>
    <row r="5" spans="1:17" x14ac:dyDescent="0.2">
      <c r="B5" s="4" t="s">
        <v>21</v>
      </c>
      <c r="C5" s="5"/>
      <c r="D5" s="5"/>
      <c r="E5" s="5"/>
      <c r="F5" s="5"/>
      <c r="G5" s="5"/>
      <c r="H5" s="5"/>
      <c r="I5" s="6">
        <f>$I$43</f>
        <v>17805</v>
      </c>
      <c r="L5" s="4" t="s">
        <v>21</v>
      </c>
      <c r="M5" s="5"/>
      <c r="N5" s="5"/>
      <c r="O5" s="5"/>
      <c r="P5" s="5"/>
      <c r="Q5" s="6">
        <f>$Q$43</f>
        <v>95595</v>
      </c>
    </row>
    <row r="6" spans="1:17" x14ac:dyDescent="0.2">
      <c r="B6" s="7"/>
      <c r="C6" s="8"/>
      <c r="D6" s="8"/>
      <c r="E6" s="8"/>
      <c r="F6" s="8"/>
      <c r="G6" s="8"/>
      <c r="H6" s="8"/>
      <c r="I6" s="9"/>
      <c r="L6" s="7"/>
      <c r="M6" s="8"/>
      <c r="N6" s="8"/>
      <c r="O6" s="8"/>
      <c r="P6" s="8"/>
      <c r="Q6" s="9"/>
    </row>
    <row r="7" spans="1:17" x14ac:dyDescent="0.2">
      <c r="B7" s="10" t="s">
        <v>23</v>
      </c>
      <c r="C7" s="51" t="s">
        <v>29</v>
      </c>
      <c r="D7" s="52" t="s">
        <v>121</v>
      </c>
      <c r="E7" s="52" t="s">
        <v>148</v>
      </c>
      <c r="F7" s="52" t="s">
        <v>149</v>
      </c>
      <c r="G7" s="52" t="s">
        <v>19</v>
      </c>
      <c r="H7" s="52" t="s">
        <v>178</v>
      </c>
      <c r="I7" s="24" t="s">
        <v>19</v>
      </c>
      <c r="L7" s="51" t="s">
        <v>22</v>
      </c>
      <c r="M7" s="51" t="s">
        <v>29</v>
      </c>
      <c r="N7" s="52" t="s">
        <v>84</v>
      </c>
      <c r="O7" s="52" t="s">
        <v>19</v>
      </c>
      <c r="P7" s="52" t="s">
        <v>99</v>
      </c>
      <c r="Q7" s="24" t="s">
        <v>19</v>
      </c>
    </row>
    <row r="8" spans="1:17" x14ac:dyDescent="0.2">
      <c r="A8" s="1">
        <v>1</v>
      </c>
      <c r="B8" s="169" t="s">
        <v>112</v>
      </c>
      <c r="C8" s="170" t="s">
        <v>50</v>
      </c>
      <c r="D8" s="171">
        <v>450</v>
      </c>
      <c r="E8" s="172" t="s">
        <v>16</v>
      </c>
      <c r="F8" s="173">
        <v>1</v>
      </c>
      <c r="G8" s="12">
        <f t="shared" ref="G8:G42" si="0">D8*F8</f>
        <v>450</v>
      </c>
      <c r="H8" s="180">
        <v>1</v>
      </c>
      <c r="I8" s="12">
        <f t="shared" ref="I8:I42" si="1">G8*H8</f>
        <v>450</v>
      </c>
      <c r="K8" s="1">
        <v>1</v>
      </c>
      <c r="L8" s="169" t="s">
        <v>181</v>
      </c>
      <c r="M8" s="170" t="s">
        <v>82</v>
      </c>
      <c r="N8" s="183">
        <v>5900</v>
      </c>
      <c r="O8" s="121">
        <f t="shared" ref="O8:O42" si="2">N8*$O$2</f>
        <v>88500</v>
      </c>
      <c r="P8" s="185">
        <v>1</v>
      </c>
      <c r="Q8" s="13">
        <f>O8*P8</f>
        <v>88500</v>
      </c>
    </row>
    <row r="9" spans="1:17" x14ac:dyDescent="0.2">
      <c r="A9" s="1">
        <v>2</v>
      </c>
      <c r="B9" s="169" t="s">
        <v>188</v>
      </c>
      <c r="C9" s="170" t="s">
        <v>107</v>
      </c>
      <c r="D9" s="171">
        <v>180</v>
      </c>
      <c r="E9" s="172" t="s">
        <v>187</v>
      </c>
      <c r="F9" s="173">
        <v>1</v>
      </c>
      <c r="G9" s="12">
        <f t="shared" si="0"/>
        <v>180</v>
      </c>
      <c r="H9" s="180">
        <v>1</v>
      </c>
      <c r="I9" s="12">
        <f t="shared" si="1"/>
        <v>180</v>
      </c>
      <c r="K9" s="1">
        <v>2</v>
      </c>
      <c r="L9" s="169" t="s">
        <v>182</v>
      </c>
      <c r="M9" s="170" t="s">
        <v>83</v>
      </c>
      <c r="N9" s="183">
        <v>35</v>
      </c>
      <c r="O9" s="121">
        <f t="shared" si="2"/>
        <v>525</v>
      </c>
      <c r="P9" s="185">
        <v>1</v>
      </c>
      <c r="Q9" s="13">
        <f t="shared" ref="Q9:Q42" si="3">O9*P9</f>
        <v>525</v>
      </c>
    </row>
    <row r="10" spans="1:17" x14ac:dyDescent="0.2">
      <c r="A10" s="1">
        <v>3</v>
      </c>
      <c r="B10" s="169" t="s">
        <v>76</v>
      </c>
      <c r="C10" s="170" t="s">
        <v>75</v>
      </c>
      <c r="D10" s="171">
        <v>270</v>
      </c>
      <c r="E10" s="172" t="s">
        <v>16</v>
      </c>
      <c r="F10" s="173">
        <v>1</v>
      </c>
      <c r="G10" s="12">
        <f t="shared" si="0"/>
        <v>270</v>
      </c>
      <c r="H10" s="180">
        <v>1</v>
      </c>
      <c r="I10" s="12">
        <f t="shared" si="1"/>
        <v>270</v>
      </c>
      <c r="K10" s="1">
        <v>3</v>
      </c>
      <c r="L10" s="169" t="s">
        <v>183</v>
      </c>
      <c r="M10" s="170" t="s">
        <v>108</v>
      </c>
      <c r="N10" s="183">
        <v>18</v>
      </c>
      <c r="O10" s="121">
        <f t="shared" si="2"/>
        <v>270</v>
      </c>
      <c r="P10" s="185">
        <v>1</v>
      </c>
      <c r="Q10" s="13">
        <f t="shared" si="3"/>
        <v>270</v>
      </c>
    </row>
    <row r="11" spans="1:17" x14ac:dyDescent="0.2">
      <c r="A11" s="1">
        <v>4</v>
      </c>
      <c r="B11" s="169" t="s">
        <v>210</v>
      </c>
      <c r="C11" s="170" t="s">
        <v>103</v>
      </c>
      <c r="D11" s="171">
        <v>415</v>
      </c>
      <c r="E11" s="172" t="s">
        <v>16</v>
      </c>
      <c r="F11" s="173">
        <v>1</v>
      </c>
      <c r="G11" s="12">
        <f t="shared" si="0"/>
        <v>415</v>
      </c>
      <c r="H11" s="180">
        <v>1</v>
      </c>
      <c r="I11" s="12">
        <f t="shared" si="1"/>
        <v>415</v>
      </c>
      <c r="K11" s="1">
        <v>4</v>
      </c>
      <c r="L11" s="169" t="s">
        <v>111</v>
      </c>
      <c r="M11" s="170" t="s">
        <v>110</v>
      </c>
      <c r="N11" s="183">
        <v>240</v>
      </c>
      <c r="O11" s="121">
        <f t="shared" si="2"/>
        <v>3600</v>
      </c>
      <c r="P11" s="185">
        <v>1</v>
      </c>
      <c r="Q11" s="13">
        <f t="shared" si="3"/>
        <v>3600</v>
      </c>
    </row>
    <row r="12" spans="1:17" x14ac:dyDescent="0.2">
      <c r="A12" s="1">
        <v>5</v>
      </c>
      <c r="B12" s="169" t="s">
        <v>211</v>
      </c>
      <c r="C12" s="170" t="s">
        <v>5</v>
      </c>
      <c r="D12" s="171">
        <v>0</v>
      </c>
      <c r="E12" s="172" t="s">
        <v>16</v>
      </c>
      <c r="F12" s="173">
        <v>1</v>
      </c>
      <c r="G12" s="12">
        <f t="shared" si="0"/>
        <v>0</v>
      </c>
      <c r="H12" s="180">
        <v>1</v>
      </c>
      <c r="I12" s="12">
        <f t="shared" si="1"/>
        <v>0</v>
      </c>
      <c r="K12" s="1">
        <v>5</v>
      </c>
      <c r="L12" s="169" t="s">
        <v>184</v>
      </c>
      <c r="M12" s="170" t="s">
        <v>81</v>
      </c>
      <c r="N12" s="183">
        <v>180</v>
      </c>
      <c r="O12" s="121">
        <f t="shared" si="2"/>
        <v>2700</v>
      </c>
      <c r="P12" s="185">
        <v>1</v>
      </c>
      <c r="Q12" s="13">
        <f t="shared" si="3"/>
        <v>2700</v>
      </c>
    </row>
    <row r="13" spans="1:17" x14ac:dyDescent="0.2">
      <c r="A13" s="1">
        <v>6</v>
      </c>
      <c r="B13" s="169" t="s">
        <v>212</v>
      </c>
      <c r="C13" s="170" t="s">
        <v>5</v>
      </c>
      <c r="D13" s="171">
        <v>900</v>
      </c>
      <c r="E13" s="172" t="s">
        <v>16</v>
      </c>
      <c r="F13" s="173">
        <v>1</v>
      </c>
      <c r="G13" s="12">
        <f t="shared" si="0"/>
        <v>900</v>
      </c>
      <c r="H13" s="180">
        <v>1</v>
      </c>
      <c r="I13" s="12">
        <f t="shared" si="1"/>
        <v>900</v>
      </c>
      <c r="K13" s="1">
        <v>6</v>
      </c>
      <c r="L13" s="169" t="s">
        <v>185</v>
      </c>
      <c r="M13" s="170" t="s">
        <v>160</v>
      </c>
      <c r="N13" s="183">
        <v>0</v>
      </c>
      <c r="O13" s="121">
        <f t="shared" si="2"/>
        <v>0</v>
      </c>
      <c r="P13" s="185">
        <v>0</v>
      </c>
      <c r="Q13" s="13">
        <f t="shared" si="3"/>
        <v>0</v>
      </c>
    </row>
    <row r="14" spans="1:17" x14ac:dyDescent="0.2">
      <c r="A14" s="1">
        <v>7</v>
      </c>
      <c r="B14" s="169" t="s">
        <v>213</v>
      </c>
      <c r="C14" s="170" t="s">
        <v>100</v>
      </c>
      <c r="D14" s="171">
        <v>1100</v>
      </c>
      <c r="E14" s="172" t="s">
        <v>16</v>
      </c>
      <c r="F14" s="173">
        <v>1</v>
      </c>
      <c r="G14" s="12">
        <f t="shared" si="0"/>
        <v>1100</v>
      </c>
      <c r="H14" s="180">
        <v>1</v>
      </c>
      <c r="I14" s="12">
        <f t="shared" si="1"/>
        <v>1100</v>
      </c>
      <c r="K14" s="1">
        <v>7</v>
      </c>
      <c r="L14" s="169" t="s">
        <v>179</v>
      </c>
      <c r="M14" s="170" t="s">
        <v>42</v>
      </c>
      <c r="N14" s="183">
        <v>0</v>
      </c>
      <c r="O14" s="121">
        <f t="shared" si="2"/>
        <v>0</v>
      </c>
      <c r="P14" s="185">
        <v>0</v>
      </c>
      <c r="Q14" s="13">
        <f t="shared" si="3"/>
        <v>0</v>
      </c>
    </row>
    <row r="15" spans="1:17" x14ac:dyDescent="0.2">
      <c r="A15" s="1">
        <v>8</v>
      </c>
      <c r="B15" s="169" t="s">
        <v>214</v>
      </c>
      <c r="C15" s="170" t="s">
        <v>77</v>
      </c>
      <c r="D15" s="171">
        <v>65</v>
      </c>
      <c r="E15" s="172" t="s">
        <v>16</v>
      </c>
      <c r="F15" s="173">
        <v>20</v>
      </c>
      <c r="G15" s="12">
        <f t="shared" si="0"/>
        <v>1300</v>
      </c>
      <c r="H15" s="180">
        <v>1</v>
      </c>
      <c r="I15" s="12">
        <f t="shared" si="1"/>
        <v>1300</v>
      </c>
      <c r="K15" s="1">
        <v>8</v>
      </c>
      <c r="L15" s="169" t="s">
        <v>179</v>
      </c>
      <c r="M15" s="170" t="s">
        <v>42</v>
      </c>
      <c r="N15" s="183">
        <v>0</v>
      </c>
      <c r="O15" s="121">
        <f t="shared" si="2"/>
        <v>0</v>
      </c>
      <c r="P15" s="185">
        <v>0</v>
      </c>
      <c r="Q15" s="13">
        <f t="shared" si="3"/>
        <v>0</v>
      </c>
    </row>
    <row r="16" spans="1:17" x14ac:dyDescent="0.2">
      <c r="A16" s="1">
        <v>9</v>
      </c>
      <c r="B16" s="169" t="s">
        <v>215</v>
      </c>
      <c r="C16" s="170" t="s">
        <v>77</v>
      </c>
      <c r="D16" s="171">
        <v>15</v>
      </c>
      <c r="E16" s="172" t="s">
        <v>16</v>
      </c>
      <c r="F16" s="173">
        <v>130</v>
      </c>
      <c r="G16" s="12">
        <f t="shared" si="0"/>
        <v>1950</v>
      </c>
      <c r="H16" s="180">
        <v>1</v>
      </c>
      <c r="I16" s="12">
        <f t="shared" si="1"/>
        <v>1950</v>
      </c>
      <c r="K16" s="1">
        <v>9</v>
      </c>
      <c r="L16" s="169" t="s">
        <v>179</v>
      </c>
      <c r="M16" s="170" t="s">
        <v>42</v>
      </c>
      <c r="N16" s="183">
        <v>0</v>
      </c>
      <c r="O16" s="121">
        <f t="shared" si="2"/>
        <v>0</v>
      </c>
      <c r="P16" s="185">
        <v>0</v>
      </c>
      <c r="Q16" s="13">
        <f t="shared" si="3"/>
        <v>0</v>
      </c>
    </row>
    <row r="17" spans="1:17" x14ac:dyDescent="0.2">
      <c r="A17" s="1">
        <v>10</v>
      </c>
      <c r="B17" s="169" t="s">
        <v>114</v>
      </c>
      <c r="C17" s="170" t="s">
        <v>48</v>
      </c>
      <c r="D17" s="171">
        <v>900</v>
      </c>
      <c r="E17" s="172" t="s">
        <v>16</v>
      </c>
      <c r="F17" s="173">
        <v>1</v>
      </c>
      <c r="G17" s="12">
        <f t="shared" si="0"/>
        <v>900</v>
      </c>
      <c r="H17" s="180">
        <v>1</v>
      </c>
      <c r="I17" s="12">
        <f t="shared" si="1"/>
        <v>900</v>
      </c>
      <c r="K17" s="1">
        <v>10</v>
      </c>
      <c r="L17" s="169" t="s">
        <v>179</v>
      </c>
      <c r="M17" s="170" t="s">
        <v>42</v>
      </c>
      <c r="N17" s="183">
        <v>0</v>
      </c>
      <c r="O17" s="121">
        <f t="shared" si="2"/>
        <v>0</v>
      </c>
      <c r="P17" s="185">
        <v>0</v>
      </c>
      <c r="Q17" s="13">
        <f t="shared" si="3"/>
        <v>0</v>
      </c>
    </row>
    <row r="18" spans="1:17" x14ac:dyDescent="0.2">
      <c r="A18" s="1">
        <v>11</v>
      </c>
      <c r="B18" s="169" t="s">
        <v>216</v>
      </c>
      <c r="C18" s="170" t="s">
        <v>106</v>
      </c>
      <c r="D18" s="171">
        <v>1350</v>
      </c>
      <c r="E18" s="172" t="s">
        <v>16</v>
      </c>
      <c r="F18" s="173">
        <v>3</v>
      </c>
      <c r="G18" s="12">
        <f t="shared" si="0"/>
        <v>4050</v>
      </c>
      <c r="H18" s="180">
        <v>1</v>
      </c>
      <c r="I18" s="12">
        <f t="shared" si="1"/>
        <v>4050</v>
      </c>
      <c r="K18" s="1">
        <v>11</v>
      </c>
      <c r="L18" s="169" t="s">
        <v>179</v>
      </c>
      <c r="M18" s="170" t="s">
        <v>42</v>
      </c>
      <c r="N18" s="183">
        <v>0</v>
      </c>
      <c r="O18" s="121">
        <f t="shared" si="2"/>
        <v>0</v>
      </c>
      <c r="P18" s="185">
        <v>0</v>
      </c>
      <c r="Q18" s="13">
        <f t="shared" si="3"/>
        <v>0</v>
      </c>
    </row>
    <row r="19" spans="1:17" x14ac:dyDescent="0.2">
      <c r="A19" s="1">
        <v>12</v>
      </c>
      <c r="B19" s="169" t="s">
        <v>217</v>
      </c>
      <c r="C19" s="170" t="s">
        <v>105</v>
      </c>
      <c r="D19" s="171">
        <v>720</v>
      </c>
      <c r="E19" s="172" t="s">
        <v>16</v>
      </c>
      <c r="F19" s="173">
        <v>3</v>
      </c>
      <c r="G19" s="12">
        <f t="shared" si="0"/>
        <v>2160</v>
      </c>
      <c r="H19" s="180">
        <v>1</v>
      </c>
      <c r="I19" s="12">
        <f t="shared" si="1"/>
        <v>2160</v>
      </c>
      <c r="K19" s="1">
        <v>12</v>
      </c>
      <c r="L19" s="169" t="s">
        <v>179</v>
      </c>
      <c r="M19" s="170" t="s">
        <v>42</v>
      </c>
      <c r="N19" s="183">
        <v>0</v>
      </c>
      <c r="O19" s="121">
        <f t="shared" si="2"/>
        <v>0</v>
      </c>
      <c r="P19" s="185">
        <v>0</v>
      </c>
      <c r="Q19" s="13">
        <f t="shared" si="3"/>
        <v>0</v>
      </c>
    </row>
    <row r="20" spans="1:17" x14ac:dyDescent="0.2">
      <c r="A20" s="1">
        <v>13</v>
      </c>
      <c r="B20" s="169" t="s">
        <v>218</v>
      </c>
      <c r="C20" s="170" t="s">
        <v>6</v>
      </c>
      <c r="D20" s="171">
        <v>490</v>
      </c>
      <c r="E20" s="172" t="s">
        <v>16</v>
      </c>
      <c r="F20" s="173">
        <v>1</v>
      </c>
      <c r="G20" s="12">
        <f t="shared" si="0"/>
        <v>490</v>
      </c>
      <c r="H20" s="180">
        <v>1</v>
      </c>
      <c r="I20" s="12">
        <f t="shared" si="1"/>
        <v>490</v>
      </c>
      <c r="K20" s="1">
        <v>13</v>
      </c>
      <c r="L20" s="169" t="s">
        <v>179</v>
      </c>
      <c r="M20" s="170" t="s">
        <v>42</v>
      </c>
      <c r="N20" s="183">
        <v>0</v>
      </c>
      <c r="O20" s="121">
        <f t="shared" si="2"/>
        <v>0</v>
      </c>
      <c r="P20" s="185">
        <v>0</v>
      </c>
      <c r="Q20" s="13">
        <f t="shared" si="3"/>
        <v>0</v>
      </c>
    </row>
    <row r="21" spans="1:17" x14ac:dyDescent="0.2">
      <c r="A21" s="1">
        <v>14</v>
      </c>
      <c r="B21" s="169" t="s">
        <v>219</v>
      </c>
      <c r="C21" s="170" t="s">
        <v>49</v>
      </c>
      <c r="D21" s="171">
        <v>850</v>
      </c>
      <c r="E21" s="172" t="s">
        <v>16</v>
      </c>
      <c r="F21" s="173">
        <v>1</v>
      </c>
      <c r="G21" s="12">
        <f t="shared" si="0"/>
        <v>850</v>
      </c>
      <c r="H21" s="180">
        <v>1</v>
      </c>
      <c r="I21" s="12">
        <f t="shared" si="1"/>
        <v>850</v>
      </c>
      <c r="K21" s="1">
        <v>14</v>
      </c>
      <c r="L21" s="169" t="s">
        <v>179</v>
      </c>
      <c r="M21" s="170" t="s">
        <v>42</v>
      </c>
      <c r="N21" s="183">
        <v>0</v>
      </c>
      <c r="O21" s="121">
        <f t="shared" si="2"/>
        <v>0</v>
      </c>
      <c r="P21" s="185">
        <v>0</v>
      </c>
      <c r="Q21" s="13">
        <f t="shared" si="3"/>
        <v>0</v>
      </c>
    </row>
    <row r="22" spans="1:17" x14ac:dyDescent="0.2">
      <c r="A22" s="1">
        <v>15</v>
      </c>
      <c r="B22" s="169" t="s">
        <v>220</v>
      </c>
      <c r="C22" s="170" t="s">
        <v>49</v>
      </c>
      <c r="D22" s="171">
        <v>650</v>
      </c>
      <c r="E22" s="172" t="s">
        <v>16</v>
      </c>
      <c r="F22" s="173">
        <v>1</v>
      </c>
      <c r="G22" s="12">
        <f t="shared" si="0"/>
        <v>650</v>
      </c>
      <c r="H22" s="180">
        <v>1</v>
      </c>
      <c r="I22" s="12">
        <f t="shared" si="1"/>
        <v>650</v>
      </c>
      <c r="K22" s="1">
        <v>15</v>
      </c>
      <c r="L22" s="169" t="s">
        <v>179</v>
      </c>
      <c r="M22" s="170" t="s">
        <v>42</v>
      </c>
      <c r="N22" s="183">
        <v>0</v>
      </c>
      <c r="O22" s="121">
        <f t="shared" si="2"/>
        <v>0</v>
      </c>
      <c r="P22" s="185">
        <v>0</v>
      </c>
      <c r="Q22" s="13">
        <f t="shared" si="3"/>
        <v>0</v>
      </c>
    </row>
    <row r="23" spans="1:17" x14ac:dyDescent="0.2">
      <c r="A23" s="1">
        <v>16</v>
      </c>
      <c r="B23" s="169" t="s">
        <v>221</v>
      </c>
      <c r="C23" s="170" t="s">
        <v>49</v>
      </c>
      <c r="D23" s="171">
        <v>0</v>
      </c>
      <c r="E23" s="172" t="s">
        <v>16</v>
      </c>
      <c r="F23" s="173">
        <v>1</v>
      </c>
      <c r="G23" s="12">
        <f t="shared" si="0"/>
        <v>0</v>
      </c>
      <c r="H23" s="180">
        <v>1</v>
      </c>
      <c r="I23" s="12">
        <f t="shared" si="1"/>
        <v>0</v>
      </c>
      <c r="K23" s="1">
        <v>16</v>
      </c>
      <c r="L23" s="169" t="s">
        <v>179</v>
      </c>
      <c r="M23" s="170" t="s">
        <v>42</v>
      </c>
      <c r="N23" s="183">
        <v>0</v>
      </c>
      <c r="O23" s="121">
        <f t="shared" si="2"/>
        <v>0</v>
      </c>
      <c r="P23" s="185">
        <v>0</v>
      </c>
      <c r="Q23" s="13">
        <f t="shared" si="3"/>
        <v>0</v>
      </c>
    </row>
    <row r="24" spans="1:17" x14ac:dyDescent="0.2">
      <c r="A24" s="1">
        <v>17</v>
      </c>
      <c r="B24" s="169" t="s">
        <v>222</v>
      </c>
      <c r="C24" s="170" t="s">
        <v>49</v>
      </c>
      <c r="D24" s="171">
        <v>270</v>
      </c>
      <c r="E24" s="172" t="s">
        <v>16</v>
      </c>
      <c r="F24" s="173">
        <v>1</v>
      </c>
      <c r="G24" s="12">
        <f t="shared" si="0"/>
        <v>270</v>
      </c>
      <c r="H24" s="180">
        <v>1</v>
      </c>
      <c r="I24" s="12">
        <f t="shared" si="1"/>
        <v>270</v>
      </c>
      <c r="K24" s="1">
        <v>17</v>
      </c>
      <c r="L24" s="169" t="s">
        <v>179</v>
      </c>
      <c r="M24" s="170" t="s">
        <v>42</v>
      </c>
      <c r="N24" s="183">
        <v>0</v>
      </c>
      <c r="O24" s="121">
        <f t="shared" si="2"/>
        <v>0</v>
      </c>
      <c r="P24" s="185">
        <v>0</v>
      </c>
      <c r="Q24" s="13">
        <f t="shared" si="3"/>
        <v>0</v>
      </c>
    </row>
    <row r="25" spans="1:17" x14ac:dyDescent="0.2">
      <c r="A25" s="1">
        <v>18</v>
      </c>
      <c r="B25" s="174" t="s">
        <v>223</v>
      </c>
      <c r="C25" s="170" t="s">
        <v>113</v>
      </c>
      <c r="D25" s="171">
        <v>150</v>
      </c>
      <c r="E25" s="172" t="s">
        <v>16</v>
      </c>
      <c r="F25" s="173">
        <v>1</v>
      </c>
      <c r="G25" s="12">
        <f t="shared" si="0"/>
        <v>150</v>
      </c>
      <c r="H25" s="180">
        <v>1</v>
      </c>
      <c r="I25" s="12">
        <f t="shared" si="1"/>
        <v>150</v>
      </c>
      <c r="K25" s="1">
        <v>18</v>
      </c>
      <c r="L25" s="169" t="s">
        <v>179</v>
      </c>
      <c r="M25" s="170" t="s">
        <v>42</v>
      </c>
      <c r="N25" s="183">
        <v>0</v>
      </c>
      <c r="O25" s="121">
        <f t="shared" si="2"/>
        <v>0</v>
      </c>
      <c r="P25" s="185">
        <v>0</v>
      </c>
      <c r="Q25" s="13">
        <f t="shared" si="3"/>
        <v>0</v>
      </c>
    </row>
    <row r="26" spans="1:17" x14ac:dyDescent="0.2">
      <c r="A26" s="1">
        <v>19</v>
      </c>
      <c r="B26" s="174" t="s">
        <v>224</v>
      </c>
      <c r="C26" s="170" t="s">
        <v>53</v>
      </c>
      <c r="D26" s="171">
        <v>900</v>
      </c>
      <c r="E26" s="172" t="s">
        <v>16</v>
      </c>
      <c r="F26" s="173">
        <v>1</v>
      </c>
      <c r="G26" s="12">
        <f t="shared" si="0"/>
        <v>900</v>
      </c>
      <c r="H26" s="180">
        <v>1</v>
      </c>
      <c r="I26" s="12">
        <f t="shared" si="1"/>
        <v>900</v>
      </c>
      <c r="K26" s="1">
        <v>19</v>
      </c>
      <c r="L26" s="169" t="s">
        <v>179</v>
      </c>
      <c r="M26" s="170" t="s">
        <v>42</v>
      </c>
      <c r="N26" s="183">
        <v>0</v>
      </c>
      <c r="O26" s="121">
        <f t="shared" si="2"/>
        <v>0</v>
      </c>
      <c r="P26" s="185">
        <v>0</v>
      </c>
      <c r="Q26" s="13">
        <f t="shared" si="3"/>
        <v>0</v>
      </c>
    </row>
    <row r="27" spans="1:17" x14ac:dyDescent="0.2">
      <c r="A27" s="1">
        <v>20</v>
      </c>
      <c r="B27" s="174" t="s">
        <v>225</v>
      </c>
      <c r="C27" s="170" t="s">
        <v>47</v>
      </c>
      <c r="D27" s="171">
        <v>820</v>
      </c>
      <c r="E27" s="172" t="s">
        <v>16</v>
      </c>
      <c r="F27" s="173">
        <v>1</v>
      </c>
      <c r="G27" s="12">
        <f t="shared" si="0"/>
        <v>820</v>
      </c>
      <c r="H27" s="180">
        <v>1</v>
      </c>
      <c r="I27" s="12">
        <f t="shared" si="1"/>
        <v>820</v>
      </c>
      <c r="K27" s="1">
        <v>20</v>
      </c>
      <c r="L27" s="169" t="s">
        <v>179</v>
      </c>
      <c r="M27" s="170" t="s">
        <v>42</v>
      </c>
      <c r="N27" s="183">
        <v>0</v>
      </c>
      <c r="O27" s="121">
        <f t="shared" si="2"/>
        <v>0</v>
      </c>
      <c r="P27" s="185">
        <v>0</v>
      </c>
      <c r="Q27" s="13">
        <f t="shared" si="3"/>
        <v>0</v>
      </c>
    </row>
    <row r="28" spans="1:17" x14ac:dyDescent="0.2">
      <c r="A28" s="1">
        <v>21</v>
      </c>
      <c r="B28" s="169" t="s">
        <v>179</v>
      </c>
      <c r="C28" s="170" t="s">
        <v>42</v>
      </c>
      <c r="D28" s="171">
        <v>0</v>
      </c>
      <c r="E28" s="172"/>
      <c r="F28" s="173"/>
      <c r="G28" s="12">
        <f t="shared" si="0"/>
        <v>0</v>
      </c>
      <c r="H28" s="180">
        <v>0</v>
      </c>
      <c r="I28" s="12">
        <f t="shared" si="1"/>
        <v>0</v>
      </c>
      <c r="K28" s="1">
        <v>21</v>
      </c>
      <c r="L28" s="169" t="s">
        <v>179</v>
      </c>
      <c r="M28" s="170" t="s">
        <v>42</v>
      </c>
      <c r="N28" s="183">
        <v>0</v>
      </c>
      <c r="O28" s="121">
        <f t="shared" si="2"/>
        <v>0</v>
      </c>
      <c r="P28" s="185">
        <v>0</v>
      </c>
      <c r="Q28" s="13">
        <f t="shared" si="3"/>
        <v>0</v>
      </c>
    </row>
    <row r="29" spans="1:17" x14ac:dyDescent="0.2">
      <c r="A29" s="1">
        <v>22</v>
      </c>
      <c r="B29" s="169" t="s">
        <v>179</v>
      </c>
      <c r="C29" s="170" t="s">
        <v>42</v>
      </c>
      <c r="D29" s="171">
        <v>0</v>
      </c>
      <c r="E29" s="172"/>
      <c r="F29" s="173"/>
      <c r="G29" s="12">
        <f t="shared" si="0"/>
        <v>0</v>
      </c>
      <c r="H29" s="180">
        <v>0</v>
      </c>
      <c r="I29" s="12">
        <f t="shared" si="1"/>
        <v>0</v>
      </c>
      <c r="K29" s="1">
        <v>22</v>
      </c>
      <c r="L29" s="169" t="s">
        <v>179</v>
      </c>
      <c r="M29" s="170" t="s">
        <v>42</v>
      </c>
      <c r="N29" s="183">
        <v>0</v>
      </c>
      <c r="O29" s="121">
        <f t="shared" si="2"/>
        <v>0</v>
      </c>
      <c r="P29" s="185">
        <v>0</v>
      </c>
      <c r="Q29" s="13">
        <f t="shared" si="3"/>
        <v>0</v>
      </c>
    </row>
    <row r="30" spans="1:17" x14ac:dyDescent="0.2">
      <c r="A30" s="1">
        <v>23</v>
      </c>
      <c r="B30" s="169" t="s">
        <v>179</v>
      </c>
      <c r="C30" s="170" t="s">
        <v>42</v>
      </c>
      <c r="D30" s="171">
        <v>0</v>
      </c>
      <c r="E30" s="172"/>
      <c r="F30" s="173"/>
      <c r="G30" s="12">
        <f t="shared" si="0"/>
        <v>0</v>
      </c>
      <c r="H30" s="180">
        <v>0</v>
      </c>
      <c r="I30" s="12">
        <f t="shared" si="1"/>
        <v>0</v>
      </c>
      <c r="K30" s="1">
        <v>23</v>
      </c>
      <c r="L30" s="169" t="s">
        <v>179</v>
      </c>
      <c r="M30" s="170" t="s">
        <v>42</v>
      </c>
      <c r="N30" s="183">
        <v>0</v>
      </c>
      <c r="O30" s="121">
        <f t="shared" si="2"/>
        <v>0</v>
      </c>
      <c r="P30" s="185">
        <v>0</v>
      </c>
      <c r="Q30" s="13">
        <f t="shared" si="3"/>
        <v>0</v>
      </c>
    </row>
    <row r="31" spans="1:17" x14ac:dyDescent="0.2">
      <c r="A31" s="1">
        <v>24</v>
      </c>
      <c r="B31" s="169" t="s">
        <v>179</v>
      </c>
      <c r="C31" s="170" t="s">
        <v>42</v>
      </c>
      <c r="D31" s="171">
        <v>0</v>
      </c>
      <c r="E31" s="172"/>
      <c r="F31" s="173"/>
      <c r="G31" s="12">
        <f t="shared" si="0"/>
        <v>0</v>
      </c>
      <c r="H31" s="180">
        <v>0</v>
      </c>
      <c r="I31" s="12">
        <f t="shared" si="1"/>
        <v>0</v>
      </c>
      <c r="K31" s="1">
        <v>24</v>
      </c>
      <c r="L31" s="169" t="s">
        <v>179</v>
      </c>
      <c r="M31" s="170" t="s">
        <v>42</v>
      </c>
      <c r="N31" s="183">
        <v>0</v>
      </c>
      <c r="O31" s="121">
        <f t="shared" si="2"/>
        <v>0</v>
      </c>
      <c r="P31" s="185">
        <v>0</v>
      </c>
      <c r="Q31" s="13">
        <f t="shared" si="3"/>
        <v>0</v>
      </c>
    </row>
    <row r="32" spans="1:17" x14ac:dyDescent="0.2">
      <c r="A32" s="1">
        <v>25</v>
      </c>
      <c r="B32" s="169" t="s">
        <v>179</v>
      </c>
      <c r="C32" s="170" t="s">
        <v>42</v>
      </c>
      <c r="D32" s="171">
        <v>0</v>
      </c>
      <c r="E32" s="172"/>
      <c r="F32" s="173"/>
      <c r="G32" s="12">
        <f t="shared" si="0"/>
        <v>0</v>
      </c>
      <c r="H32" s="180">
        <v>0</v>
      </c>
      <c r="I32" s="12">
        <f t="shared" si="1"/>
        <v>0</v>
      </c>
      <c r="K32" s="1">
        <v>25</v>
      </c>
      <c r="L32" s="169" t="s">
        <v>179</v>
      </c>
      <c r="M32" s="170" t="s">
        <v>42</v>
      </c>
      <c r="N32" s="183">
        <v>0</v>
      </c>
      <c r="O32" s="121">
        <f t="shared" si="2"/>
        <v>0</v>
      </c>
      <c r="P32" s="185">
        <v>0</v>
      </c>
      <c r="Q32" s="13">
        <f t="shared" si="3"/>
        <v>0</v>
      </c>
    </row>
    <row r="33" spans="1:17" x14ac:dyDescent="0.2">
      <c r="A33" s="1">
        <v>26</v>
      </c>
      <c r="B33" s="169" t="s">
        <v>179</v>
      </c>
      <c r="C33" s="170" t="s">
        <v>42</v>
      </c>
      <c r="D33" s="171">
        <v>0</v>
      </c>
      <c r="E33" s="172"/>
      <c r="F33" s="173"/>
      <c r="G33" s="12">
        <f t="shared" si="0"/>
        <v>0</v>
      </c>
      <c r="H33" s="180">
        <v>0</v>
      </c>
      <c r="I33" s="12">
        <f t="shared" si="1"/>
        <v>0</v>
      </c>
      <c r="K33" s="1">
        <v>26</v>
      </c>
      <c r="L33" s="169" t="s">
        <v>179</v>
      </c>
      <c r="M33" s="170" t="s">
        <v>42</v>
      </c>
      <c r="N33" s="183">
        <v>0</v>
      </c>
      <c r="O33" s="121">
        <f t="shared" si="2"/>
        <v>0</v>
      </c>
      <c r="P33" s="185">
        <v>0</v>
      </c>
      <c r="Q33" s="13">
        <f t="shared" si="3"/>
        <v>0</v>
      </c>
    </row>
    <row r="34" spans="1:17" x14ac:dyDescent="0.2">
      <c r="A34" s="1">
        <v>27</v>
      </c>
      <c r="B34" s="169" t="s">
        <v>179</v>
      </c>
      <c r="C34" s="170" t="s">
        <v>42</v>
      </c>
      <c r="D34" s="171">
        <v>0</v>
      </c>
      <c r="E34" s="172"/>
      <c r="F34" s="173"/>
      <c r="G34" s="12">
        <f t="shared" si="0"/>
        <v>0</v>
      </c>
      <c r="H34" s="180">
        <v>0</v>
      </c>
      <c r="I34" s="12">
        <f t="shared" si="1"/>
        <v>0</v>
      </c>
      <c r="K34" s="1">
        <v>27</v>
      </c>
      <c r="L34" s="169" t="s">
        <v>179</v>
      </c>
      <c r="M34" s="170" t="s">
        <v>42</v>
      </c>
      <c r="N34" s="183">
        <v>0</v>
      </c>
      <c r="O34" s="121">
        <f t="shared" si="2"/>
        <v>0</v>
      </c>
      <c r="P34" s="185">
        <v>0</v>
      </c>
      <c r="Q34" s="13">
        <f t="shared" si="3"/>
        <v>0</v>
      </c>
    </row>
    <row r="35" spans="1:17" x14ac:dyDescent="0.2">
      <c r="A35" s="1">
        <v>28</v>
      </c>
      <c r="B35" s="169" t="s">
        <v>179</v>
      </c>
      <c r="C35" s="170" t="s">
        <v>42</v>
      </c>
      <c r="D35" s="171">
        <v>0</v>
      </c>
      <c r="E35" s="172"/>
      <c r="F35" s="173"/>
      <c r="G35" s="12">
        <f t="shared" si="0"/>
        <v>0</v>
      </c>
      <c r="H35" s="180">
        <v>0</v>
      </c>
      <c r="I35" s="12">
        <f t="shared" si="1"/>
        <v>0</v>
      </c>
      <c r="K35" s="1">
        <v>28</v>
      </c>
      <c r="L35" s="169" t="s">
        <v>179</v>
      </c>
      <c r="M35" s="170" t="s">
        <v>42</v>
      </c>
      <c r="N35" s="183">
        <v>0</v>
      </c>
      <c r="O35" s="121">
        <f t="shared" si="2"/>
        <v>0</v>
      </c>
      <c r="P35" s="185">
        <v>0</v>
      </c>
      <c r="Q35" s="13">
        <f t="shared" si="3"/>
        <v>0</v>
      </c>
    </row>
    <row r="36" spans="1:17" x14ac:dyDescent="0.2">
      <c r="A36" s="1">
        <v>29</v>
      </c>
      <c r="B36" s="169" t="s">
        <v>179</v>
      </c>
      <c r="C36" s="170" t="s">
        <v>42</v>
      </c>
      <c r="D36" s="171">
        <v>0</v>
      </c>
      <c r="E36" s="172"/>
      <c r="F36" s="173"/>
      <c r="G36" s="12">
        <f t="shared" si="0"/>
        <v>0</v>
      </c>
      <c r="H36" s="180">
        <v>0</v>
      </c>
      <c r="I36" s="12">
        <f t="shared" si="1"/>
        <v>0</v>
      </c>
      <c r="K36" s="1">
        <v>29</v>
      </c>
      <c r="L36" s="169" t="s">
        <v>179</v>
      </c>
      <c r="M36" s="170" t="s">
        <v>42</v>
      </c>
      <c r="N36" s="183">
        <v>0</v>
      </c>
      <c r="O36" s="121">
        <f t="shared" si="2"/>
        <v>0</v>
      </c>
      <c r="P36" s="185">
        <v>0</v>
      </c>
      <c r="Q36" s="13">
        <f t="shared" si="3"/>
        <v>0</v>
      </c>
    </row>
    <row r="37" spans="1:17" x14ac:dyDescent="0.2">
      <c r="A37" s="1">
        <v>30</v>
      </c>
      <c r="B37" s="169" t="s">
        <v>179</v>
      </c>
      <c r="C37" s="170" t="s">
        <v>42</v>
      </c>
      <c r="D37" s="171">
        <v>0</v>
      </c>
      <c r="E37" s="172"/>
      <c r="F37" s="173"/>
      <c r="G37" s="12">
        <f t="shared" si="0"/>
        <v>0</v>
      </c>
      <c r="H37" s="180">
        <v>0</v>
      </c>
      <c r="I37" s="12">
        <f t="shared" si="1"/>
        <v>0</v>
      </c>
      <c r="K37" s="1">
        <v>30</v>
      </c>
      <c r="L37" s="169" t="s">
        <v>179</v>
      </c>
      <c r="M37" s="170" t="s">
        <v>42</v>
      </c>
      <c r="N37" s="183">
        <v>0</v>
      </c>
      <c r="O37" s="121">
        <f t="shared" si="2"/>
        <v>0</v>
      </c>
      <c r="P37" s="185">
        <v>0</v>
      </c>
      <c r="Q37" s="13">
        <f t="shared" si="3"/>
        <v>0</v>
      </c>
    </row>
    <row r="38" spans="1:17" x14ac:dyDescent="0.2">
      <c r="A38" s="1">
        <v>31</v>
      </c>
      <c r="B38" s="169" t="s">
        <v>179</v>
      </c>
      <c r="C38" s="170" t="s">
        <v>42</v>
      </c>
      <c r="D38" s="171">
        <v>0</v>
      </c>
      <c r="E38" s="172"/>
      <c r="F38" s="173"/>
      <c r="G38" s="12">
        <f t="shared" si="0"/>
        <v>0</v>
      </c>
      <c r="H38" s="180">
        <v>0</v>
      </c>
      <c r="I38" s="12">
        <f t="shared" si="1"/>
        <v>0</v>
      </c>
      <c r="K38" s="1">
        <v>31</v>
      </c>
      <c r="L38" s="169" t="s">
        <v>179</v>
      </c>
      <c r="M38" s="170" t="s">
        <v>42</v>
      </c>
      <c r="N38" s="183">
        <v>0</v>
      </c>
      <c r="O38" s="121">
        <f t="shared" si="2"/>
        <v>0</v>
      </c>
      <c r="P38" s="185">
        <v>0</v>
      </c>
      <c r="Q38" s="13">
        <f t="shared" si="3"/>
        <v>0</v>
      </c>
    </row>
    <row r="39" spans="1:17" x14ac:dyDescent="0.2">
      <c r="A39" s="1">
        <v>32</v>
      </c>
      <c r="B39" s="169" t="s">
        <v>179</v>
      </c>
      <c r="C39" s="170" t="s">
        <v>42</v>
      </c>
      <c r="D39" s="171">
        <v>0</v>
      </c>
      <c r="E39" s="172"/>
      <c r="F39" s="173"/>
      <c r="G39" s="12">
        <f t="shared" si="0"/>
        <v>0</v>
      </c>
      <c r="H39" s="180">
        <v>0</v>
      </c>
      <c r="I39" s="12">
        <f t="shared" si="1"/>
        <v>0</v>
      </c>
      <c r="K39" s="1">
        <v>32</v>
      </c>
      <c r="L39" s="169" t="s">
        <v>179</v>
      </c>
      <c r="M39" s="170" t="s">
        <v>42</v>
      </c>
      <c r="N39" s="183">
        <v>0</v>
      </c>
      <c r="O39" s="121">
        <f t="shared" si="2"/>
        <v>0</v>
      </c>
      <c r="P39" s="185">
        <v>0</v>
      </c>
      <c r="Q39" s="13">
        <f t="shared" si="3"/>
        <v>0</v>
      </c>
    </row>
    <row r="40" spans="1:17" x14ac:dyDescent="0.2">
      <c r="A40" s="1">
        <v>33</v>
      </c>
      <c r="B40" s="169" t="s">
        <v>179</v>
      </c>
      <c r="C40" s="170" t="s">
        <v>42</v>
      </c>
      <c r="D40" s="171">
        <v>0</v>
      </c>
      <c r="E40" s="172"/>
      <c r="F40" s="173"/>
      <c r="G40" s="12">
        <f t="shared" si="0"/>
        <v>0</v>
      </c>
      <c r="H40" s="180">
        <v>0</v>
      </c>
      <c r="I40" s="12">
        <f t="shared" si="1"/>
        <v>0</v>
      </c>
      <c r="K40" s="1">
        <v>33</v>
      </c>
      <c r="L40" s="169" t="s">
        <v>179</v>
      </c>
      <c r="M40" s="170" t="s">
        <v>42</v>
      </c>
      <c r="N40" s="183">
        <v>0</v>
      </c>
      <c r="O40" s="121">
        <f t="shared" si="2"/>
        <v>0</v>
      </c>
      <c r="P40" s="185">
        <v>0</v>
      </c>
      <c r="Q40" s="13">
        <f t="shared" si="3"/>
        <v>0</v>
      </c>
    </row>
    <row r="41" spans="1:17" x14ac:dyDescent="0.2">
      <c r="A41" s="1">
        <v>34</v>
      </c>
      <c r="B41" s="169" t="s">
        <v>179</v>
      </c>
      <c r="C41" s="170" t="s">
        <v>42</v>
      </c>
      <c r="D41" s="171">
        <v>0</v>
      </c>
      <c r="E41" s="172"/>
      <c r="F41" s="173"/>
      <c r="G41" s="12">
        <f t="shared" si="0"/>
        <v>0</v>
      </c>
      <c r="H41" s="180">
        <v>0</v>
      </c>
      <c r="I41" s="12">
        <f t="shared" si="1"/>
        <v>0</v>
      </c>
      <c r="K41" s="1">
        <v>34</v>
      </c>
      <c r="L41" s="169" t="s">
        <v>179</v>
      </c>
      <c r="M41" s="170" t="s">
        <v>42</v>
      </c>
      <c r="N41" s="183">
        <v>0</v>
      </c>
      <c r="O41" s="121">
        <f t="shared" si="2"/>
        <v>0</v>
      </c>
      <c r="P41" s="185">
        <v>0</v>
      </c>
      <c r="Q41" s="13">
        <f t="shared" si="3"/>
        <v>0</v>
      </c>
    </row>
    <row r="42" spans="1:17" ht="15" thickBot="1" x14ac:dyDescent="0.25">
      <c r="A42" s="1">
        <v>35</v>
      </c>
      <c r="B42" s="175" t="s">
        <v>179</v>
      </c>
      <c r="C42" s="176" t="s">
        <v>42</v>
      </c>
      <c r="D42" s="177">
        <v>0</v>
      </c>
      <c r="E42" s="178"/>
      <c r="F42" s="179"/>
      <c r="G42" s="14">
        <f t="shared" si="0"/>
        <v>0</v>
      </c>
      <c r="H42" s="181">
        <v>0</v>
      </c>
      <c r="I42" s="14">
        <f t="shared" si="1"/>
        <v>0</v>
      </c>
      <c r="K42" s="1">
        <v>35</v>
      </c>
      <c r="L42" s="175" t="s">
        <v>179</v>
      </c>
      <c r="M42" s="176" t="s">
        <v>42</v>
      </c>
      <c r="N42" s="184">
        <v>0</v>
      </c>
      <c r="O42" s="122">
        <f t="shared" si="2"/>
        <v>0</v>
      </c>
      <c r="P42" s="186">
        <v>0</v>
      </c>
      <c r="Q42" s="15">
        <f t="shared" si="3"/>
        <v>0</v>
      </c>
    </row>
    <row r="43" spans="1:17" ht="15" thickTop="1" x14ac:dyDescent="0.2">
      <c r="B43" s="227" t="s">
        <v>27</v>
      </c>
      <c r="C43" s="228"/>
      <c r="D43" s="11"/>
      <c r="E43" s="11"/>
      <c r="F43" s="11"/>
      <c r="G43" s="16">
        <f>SUM(G8:G42)</f>
        <v>17805</v>
      </c>
      <c r="H43" s="11"/>
      <c r="I43" s="17">
        <f>SUM(I8:I42)</f>
        <v>17805</v>
      </c>
      <c r="L43" s="227" t="s">
        <v>28</v>
      </c>
      <c r="M43" s="228"/>
      <c r="N43" s="17">
        <f>SUM(N8:N42)</f>
        <v>6373</v>
      </c>
      <c r="O43" s="17">
        <f>SUM(O8:O42)</f>
        <v>95595</v>
      </c>
      <c r="P43" s="17"/>
      <c r="Q43" s="17">
        <f>SUM(Q8:Q42)</f>
        <v>95595</v>
      </c>
    </row>
    <row r="49" spans="2:2" x14ac:dyDescent="0.2">
      <c r="B49" s="20"/>
    </row>
  </sheetData>
  <sheetProtection algorithmName="SHA-512" hashValue="UmqPoAyYaoKyiZITLB7XYR6st8v7zL/pj5Yy7Ot65/XXG0yAM74Xgt4M0MRNLauvbcRHaLZ+XYOG852HaVtd7g==" saltValue="KDi1nU6+Pc4qHeLtY6RkKQ==" spinCount="100000" sheet="1" objects="1" scenarios="1" formatCells="0" selectLockedCells="1"/>
  <sortState xmlns:xlrd2="http://schemas.microsoft.com/office/spreadsheetml/2017/richdata2" ref="B8:I42">
    <sortCondition ref="C8:C42"/>
  </sortState>
  <mergeCells count="2">
    <mergeCell ref="B43:C43"/>
    <mergeCell ref="L43:M43"/>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1000000}">
          <x14:formula1>
            <xm:f>Parametrit!$C$8:$C$41</xm:f>
          </x14:formula1>
          <xm:sqref>C8:C42</xm:sqref>
        </x14:dataValidation>
        <x14:dataValidation type="list" allowBlank="1" showInputMessage="1" showErrorMessage="1" xr:uid="{00000000-0002-0000-0C00-000000000000}">
          <x14:formula1>
            <xm:f>Parametrit!$E$8:$E$23</xm:f>
          </x14:formula1>
          <xm:sqref>M8:M42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U94"/>
  <sheetViews>
    <sheetView workbookViewId="0"/>
  </sheetViews>
  <sheetFormatPr defaultColWidth="9.140625" defaultRowHeight="12.75" x14ac:dyDescent="0.2"/>
  <cols>
    <col min="1" max="2" width="2.85546875" style="28" customWidth="1"/>
    <col min="3" max="3" width="45.85546875" style="28" customWidth="1"/>
    <col min="4" max="4" width="12.85546875" style="28" customWidth="1"/>
    <col min="5" max="6" width="9.140625" style="28"/>
    <col min="7" max="7" width="2.85546875" style="28" customWidth="1"/>
    <col min="8" max="16384" width="9.140625" style="28"/>
  </cols>
  <sheetData>
    <row r="1" spans="2:21" x14ac:dyDescent="0.2">
      <c r="C1" s="21" t="s">
        <v>186</v>
      </c>
    </row>
    <row r="3" spans="2:21" ht="14.25" x14ac:dyDescent="0.2">
      <c r="B3" s="25"/>
      <c r="C3" s="26" t="s">
        <v>21</v>
      </c>
      <c r="D3" s="27"/>
      <c r="E3" s="27"/>
      <c r="F3" s="27"/>
      <c r="G3" s="27"/>
      <c r="U3" s="1"/>
    </row>
    <row r="4" spans="2:21" x14ac:dyDescent="0.2">
      <c r="B4" s="29"/>
      <c r="C4" s="30" t="s">
        <v>18</v>
      </c>
      <c r="D4" s="31" t="s">
        <v>19</v>
      </c>
      <c r="E4" s="31" t="s">
        <v>20</v>
      </c>
      <c r="F4" s="31" t="s">
        <v>20</v>
      </c>
      <c r="G4" s="30"/>
    </row>
    <row r="5" spans="2:21" x14ac:dyDescent="0.2">
      <c r="B5" s="32"/>
      <c r="C5" s="32"/>
      <c r="D5" s="32"/>
      <c r="E5" s="32"/>
      <c r="F5" s="32"/>
      <c r="G5" s="32"/>
    </row>
    <row r="6" spans="2:21" x14ac:dyDescent="0.2">
      <c r="B6" s="32"/>
      <c r="C6" s="33" t="s">
        <v>23</v>
      </c>
      <c r="D6" s="34" t="s">
        <v>19</v>
      </c>
      <c r="E6" s="34" t="s">
        <v>20</v>
      </c>
      <c r="F6" s="34" t="s">
        <v>20</v>
      </c>
      <c r="G6" s="32"/>
    </row>
    <row r="7" spans="2:21" ht="5.0999999999999996" customHeight="1" x14ac:dyDescent="0.2">
      <c r="B7" s="32"/>
      <c r="C7" s="32"/>
      <c r="D7" s="32"/>
      <c r="E7" s="35"/>
      <c r="F7" s="32"/>
      <c r="G7" s="32"/>
    </row>
    <row r="8" spans="2:21" x14ac:dyDescent="0.2">
      <c r="B8" s="32"/>
      <c r="C8" s="32" t="str">
        <f>Parametrit!C9</f>
        <v>ampumaharjoittelu ja ampumakokeet</v>
      </c>
      <c r="D8" s="36">
        <f>SUMIFS('MS täyttösivu'!$I$8:$I$42,'MS täyttösivu'!$C$8:$C$42,'MS Metsästysseura'!C8)</f>
        <v>450</v>
      </c>
      <c r="E8" s="37">
        <f>D8/$D$58</f>
        <v>2.5273799494524012E-2</v>
      </c>
      <c r="F8" s="37">
        <f>D8/$D$88</f>
        <v>3.968253968253968E-3</v>
      </c>
      <c r="G8" s="32"/>
    </row>
    <row r="9" spans="2:21" ht="5.0999999999999996" customHeight="1" x14ac:dyDescent="0.2">
      <c r="B9" s="32"/>
      <c r="C9" s="32"/>
      <c r="D9" s="38"/>
      <c r="E9" s="35"/>
      <c r="F9" s="32"/>
      <c r="G9" s="32"/>
    </row>
    <row r="10" spans="2:21" x14ac:dyDescent="0.2">
      <c r="B10" s="32"/>
      <c r="C10" s="32" t="str">
        <f>Parametrit!C10</f>
        <v>aseet ja asetarvikkeet</v>
      </c>
      <c r="D10" s="36">
        <f>SUMIFS('MS täyttösivu'!$I$8:$I$42,'MS täyttösivu'!$C$8:$C$42,'MS Metsästysseura'!C10)</f>
        <v>180</v>
      </c>
      <c r="E10" s="37">
        <f>D10/$D$58</f>
        <v>1.0109519797809604E-2</v>
      </c>
      <c r="F10" s="37">
        <f>D10/$D$88</f>
        <v>1.5873015873015873E-3</v>
      </c>
      <c r="G10" s="32"/>
    </row>
    <row r="11" spans="2:21" ht="5.0999999999999996" customHeight="1" x14ac:dyDescent="0.2">
      <c r="B11" s="32"/>
      <c r="C11" s="32"/>
      <c r="D11" s="38"/>
      <c r="E11" s="35"/>
      <c r="F11" s="32"/>
      <c r="G11" s="32"/>
    </row>
    <row r="12" spans="2:21" x14ac:dyDescent="0.2">
      <c r="B12" s="32"/>
      <c r="C12" s="32" t="str">
        <f>Parametrit!C11</f>
        <v>eläinlääkärin tarkistusmaksu (liha)</v>
      </c>
      <c r="D12" s="36">
        <f>SUMIFS('MS täyttösivu'!$I$8:$I$42,'MS täyttösivu'!$C$8:$C$42,'MS Metsästysseura'!C12)</f>
        <v>0</v>
      </c>
      <c r="E12" s="37">
        <f>D12/$D$58</f>
        <v>0</v>
      </c>
      <c r="F12" s="37">
        <f>D12/$D$88</f>
        <v>0</v>
      </c>
      <c r="G12" s="32"/>
    </row>
    <row r="13" spans="2:21" ht="5.0999999999999996" customHeight="1" x14ac:dyDescent="0.2">
      <c r="B13" s="32"/>
      <c r="C13" s="32"/>
      <c r="D13" s="38"/>
      <c r="E13" s="35"/>
      <c r="F13" s="32"/>
      <c r="G13" s="32"/>
    </row>
    <row r="14" spans="2:21" x14ac:dyDescent="0.2">
      <c r="B14" s="32"/>
      <c r="C14" s="32" t="str">
        <f>Parametrit!C12</f>
        <v>energia</v>
      </c>
      <c r="D14" s="36">
        <f>SUMIFS('MS täyttösivu'!$I$8:$I$42,'MS täyttösivu'!$C$8:$C$42,'MS Metsästysseura'!C14)</f>
        <v>270</v>
      </c>
      <c r="E14" s="37">
        <f>D14/$D$58</f>
        <v>1.5164279696714406E-2</v>
      </c>
      <c r="F14" s="37">
        <f>D14/$D$88</f>
        <v>2.3809523809523812E-3</v>
      </c>
      <c r="G14" s="32"/>
    </row>
    <row r="15" spans="2:21" ht="5.0999999999999996" customHeight="1" x14ac:dyDescent="0.2">
      <c r="B15" s="32"/>
      <c r="C15" s="32"/>
      <c r="D15" s="38"/>
      <c r="E15" s="35"/>
      <c r="F15" s="32"/>
      <c r="G15" s="32"/>
    </row>
    <row r="16" spans="2:21" x14ac:dyDescent="0.2">
      <c r="B16" s="32"/>
      <c r="C16" s="32" t="str">
        <f>Parametrit!C13</f>
        <v>hallintokulut</v>
      </c>
      <c r="D16" s="36">
        <f>SUMIFS('MS täyttösivu'!$I$8:$I$42,'MS täyttösivu'!$C$8:$C$42,'MS Metsästysseura'!C16)</f>
        <v>415</v>
      </c>
      <c r="E16" s="37">
        <f>D16/$D$58</f>
        <v>2.3308059533838809E-2</v>
      </c>
      <c r="F16" s="37">
        <f>D16/$D$88</f>
        <v>3.6596119929453263E-3</v>
      </c>
      <c r="G16" s="32"/>
    </row>
    <row r="17" spans="2:7" ht="5.0999999999999996" customHeight="1" x14ac:dyDescent="0.2">
      <c r="B17" s="32"/>
      <c r="C17" s="32"/>
      <c r="D17" s="38"/>
      <c r="E17" s="35"/>
      <c r="F17" s="32"/>
      <c r="G17" s="32"/>
    </row>
    <row r="18" spans="2:7" x14ac:dyDescent="0.2">
      <c r="B18" s="32"/>
      <c r="C18" s="32" t="str">
        <f>Parametrit!C14</f>
        <v>investoinnit</v>
      </c>
      <c r="D18" s="36">
        <f>SUMIFS('MS täyttösivu'!$I$8:$I$42,'MS täyttösivu'!$C$8:$C$42,'MS Metsästysseura'!C18)</f>
        <v>900</v>
      </c>
      <c r="E18" s="37">
        <f>D18/$D$58</f>
        <v>5.0547598989048023E-2</v>
      </c>
      <c r="F18" s="37">
        <f>D18/$D$88</f>
        <v>7.9365079365079361E-3</v>
      </c>
      <c r="G18" s="32"/>
    </row>
    <row r="19" spans="2:7" ht="5.0999999999999996" customHeight="1" x14ac:dyDescent="0.2">
      <c r="B19" s="32"/>
      <c r="C19" s="32"/>
      <c r="D19" s="38"/>
      <c r="E19" s="35"/>
      <c r="F19" s="32"/>
      <c r="G19" s="32"/>
    </row>
    <row r="20" spans="2:7" x14ac:dyDescent="0.2">
      <c r="B20" s="32"/>
      <c r="C20" s="32" t="str">
        <f>Parametrit!C15</f>
        <v>jäsenmaksut</v>
      </c>
      <c r="D20" s="36">
        <f>SUMIFS('MS täyttösivu'!$I$8:$I$42,'MS täyttösivu'!$C$8:$C$42,'MS Metsästysseura'!C20)</f>
        <v>1100</v>
      </c>
      <c r="E20" s="37">
        <f>D20/$D$58</f>
        <v>6.1780398764392022E-2</v>
      </c>
      <c r="F20" s="37">
        <f>D20/$D$88</f>
        <v>9.700176366843033E-3</v>
      </c>
      <c r="G20" s="32"/>
    </row>
    <row r="21" spans="2:7" ht="5.0999999999999996" customHeight="1" x14ac:dyDescent="0.2">
      <c r="B21" s="32"/>
      <c r="C21" s="32"/>
      <c r="D21" s="38"/>
      <c r="E21" s="35"/>
      <c r="F21" s="32"/>
      <c r="G21" s="32"/>
    </row>
    <row r="22" spans="2:7" x14ac:dyDescent="0.2">
      <c r="B22" s="32"/>
      <c r="C22" s="32" t="str">
        <f>Parametrit!C16</f>
        <v>kaatoluvat (normaali metsästys)</v>
      </c>
      <c r="D22" s="36">
        <f>SUMIFS('MS täyttösivu'!$I$8:$I$42,'MS täyttösivu'!$C$8:$C$42,'MS Metsästysseura'!C22)</f>
        <v>3250</v>
      </c>
      <c r="E22" s="37">
        <f>D22/$D$58</f>
        <v>0.18253299634934006</v>
      </c>
      <c r="F22" s="37">
        <f>D22/$D$88</f>
        <v>2.8659611992945325E-2</v>
      </c>
      <c r="G22" s="32"/>
    </row>
    <row r="23" spans="2:7" ht="5.0999999999999996" customHeight="1" x14ac:dyDescent="0.2">
      <c r="B23" s="32"/>
      <c r="C23" s="32"/>
      <c r="D23" s="32"/>
      <c r="E23" s="35"/>
      <c r="F23" s="32"/>
      <c r="G23" s="32"/>
    </row>
    <row r="24" spans="2:7" x14ac:dyDescent="0.2">
      <c r="B24" s="32"/>
      <c r="C24" s="32" t="str">
        <f>Parametrit!C17</f>
        <v>kalusto</v>
      </c>
      <c r="D24" s="36">
        <f>SUMIFS('MS täyttösivu'!$I$8:$I$42,'MS täyttösivu'!$C$8:$C$42,'MS Metsästysseura'!C24)</f>
        <v>900</v>
      </c>
      <c r="E24" s="37">
        <f>D24/$D$58</f>
        <v>5.0547598989048023E-2</v>
      </c>
      <c r="F24" s="37">
        <f>D24/$D$88</f>
        <v>7.9365079365079361E-3</v>
      </c>
      <c r="G24" s="32"/>
    </row>
    <row r="25" spans="2:7" ht="5.0999999999999996" customHeight="1" x14ac:dyDescent="0.2">
      <c r="B25" s="32"/>
      <c r="C25" s="32"/>
      <c r="D25" s="32"/>
      <c r="E25" s="35"/>
      <c r="F25" s="32"/>
      <c r="G25" s="32"/>
    </row>
    <row r="26" spans="2:7" x14ac:dyDescent="0.2">
      <c r="B26" s="32"/>
      <c r="C26" s="32" t="str">
        <f>Parametrit!C18</f>
        <v>koirien kulut (varusteet)</v>
      </c>
      <c r="D26" s="36">
        <f>SUMIFS('MS täyttösivu'!$I$8:$I$42,'MS täyttösivu'!$C$8:$C$42,'MS Metsästysseura'!C26)</f>
        <v>4050</v>
      </c>
      <c r="E26" s="37">
        <f>D26/$D$58</f>
        <v>0.22746419545071608</v>
      </c>
      <c r="F26" s="37">
        <f>D26/$D$88</f>
        <v>3.5714285714285712E-2</v>
      </c>
      <c r="G26" s="32"/>
    </row>
    <row r="27" spans="2:7" ht="5.0999999999999996" customHeight="1" x14ac:dyDescent="0.2">
      <c r="B27" s="32"/>
      <c r="C27" s="32"/>
      <c r="D27" s="32"/>
      <c r="E27" s="35"/>
      <c r="F27" s="32"/>
      <c r="G27" s="32"/>
    </row>
    <row r="28" spans="2:7" x14ac:dyDescent="0.2">
      <c r="B28" s="32"/>
      <c r="C28" s="32" t="str">
        <f>Parametrit!C19</f>
        <v>koirien kulut (vuokrat, ylläpito)</v>
      </c>
      <c r="D28" s="36">
        <f>SUMIFS('MS täyttösivu'!$I$8:$I$42,'MS täyttösivu'!$C$8:$C$42,'MS Metsästysseura'!C28)</f>
        <v>2160</v>
      </c>
      <c r="E28" s="37">
        <f>D28/$D$58</f>
        <v>0.12131423757371525</v>
      </c>
      <c r="F28" s="37">
        <f>D28/$D$88</f>
        <v>1.9047619047619049E-2</v>
      </c>
      <c r="G28" s="32"/>
    </row>
    <row r="29" spans="2:7" ht="5.0999999999999996" customHeight="1" x14ac:dyDescent="0.2">
      <c r="B29" s="32"/>
      <c r="C29" s="32"/>
      <c r="D29" s="32"/>
      <c r="E29" s="35"/>
      <c r="F29" s="32"/>
      <c r="G29" s="32"/>
    </row>
    <row r="30" spans="2:7" x14ac:dyDescent="0.2">
      <c r="B30" s="32"/>
      <c r="C30" s="32" t="str">
        <f>Parametrit!C20</f>
        <v>koulutus</v>
      </c>
      <c r="D30" s="36">
        <f>SUMIFS('MS täyttösivu'!$I$8:$I$42,'MS täyttösivu'!$C$8:$C$42,'MS Metsästysseura'!C30)</f>
        <v>490</v>
      </c>
      <c r="E30" s="37">
        <f>D30/$D$58</f>
        <v>2.7520359449592812E-2</v>
      </c>
      <c r="F30" s="37">
        <f>D30/$D$88</f>
        <v>4.3209876543209872E-3</v>
      </c>
      <c r="G30" s="32"/>
    </row>
    <row r="31" spans="2:7" ht="5.0999999999999996" customHeight="1" x14ac:dyDescent="0.2">
      <c r="B31" s="32"/>
      <c r="C31" s="32"/>
      <c r="D31" s="32"/>
      <c r="E31" s="35"/>
      <c r="F31" s="32"/>
      <c r="G31" s="32"/>
    </row>
    <row r="32" spans="2:7" x14ac:dyDescent="0.2">
      <c r="B32" s="32"/>
      <c r="C32" s="32" t="str">
        <f>Parametrit!C21</f>
        <v>lisenssit</v>
      </c>
      <c r="D32" s="36">
        <f>SUMIFS('MS täyttösivu'!$I$8:$I$42,'MS täyttösivu'!$C$8:$C$42,'MS Metsästysseura'!C32)</f>
        <v>0</v>
      </c>
      <c r="E32" s="37">
        <f>D32/$D$58</f>
        <v>0</v>
      </c>
      <c r="F32" s="37">
        <f>D32/$D$88</f>
        <v>0</v>
      </c>
      <c r="G32" s="32"/>
    </row>
    <row r="33" spans="2:7" ht="5.0999999999999996" customHeight="1" x14ac:dyDescent="0.2">
      <c r="B33" s="32"/>
      <c r="C33" s="32"/>
      <c r="D33" s="32"/>
      <c r="E33" s="35"/>
      <c r="F33" s="32"/>
      <c r="G33" s="32"/>
    </row>
    <row r="34" spans="2:7" x14ac:dyDescent="0.2">
      <c r="B34" s="32"/>
      <c r="C34" s="32" t="str">
        <f>Parametrit!C22</f>
        <v>metsästysinfran ylläpito</v>
      </c>
      <c r="D34" s="36">
        <f>SUMIFS('MS täyttösivu'!$I$8:$I$42,'MS täyttösivu'!$C$8:$C$42,'MS Metsästysseura'!C34)</f>
        <v>1770</v>
      </c>
      <c r="E34" s="37">
        <f>D34/$D$58</f>
        <v>9.9410278011794445E-2</v>
      </c>
      <c r="F34" s="37">
        <f>D34/$D$88</f>
        <v>1.5608465608465608E-2</v>
      </c>
      <c r="G34" s="32"/>
    </row>
    <row r="35" spans="2:7" ht="5.0999999999999996" customHeight="1" x14ac:dyDescent="0.2">
      <c r="B35" s="32"/>
      <c r="C35" s="32"/>
      <c r="D35" s="32"/>
      <c r="E35" s="35"/>
      <c r="F35" s="32"/>
      <c r="G35" s="32"/>
    </row>
    <row r="36" spans="2:7" x14ac:dyDescent="0.2">
      <c r="B36" s="32"/>
      <c r="C36" s="32" t="str">
        <f>Parametrit!C23</f>
        <v>muu materiaali</v>
      </c>
      <c r="D36" s="36">
        <f>SUMIFS('MS täyttösivu'!$I$8:$I$42,'MS täyttösivu'!$C$8:$C$42,'MS Metsästysseura'!C36)</f>
        <v>150</v>
      </c>
      <c r="E36" s="37">
        <f>D36/$D$58</f>
        <v>8.4245998315080027E-3</v>
      </c>
      <c r="F36" s="37">
        <f>D36/$D$88</f>
        <v>1.3227513227513227E-3</v>
      </c>
      <c r="G36" s="32"/>
    </row>
    <row r="37" spans="2:7" ht="5.0999999999999996" customHeight="1" x14ac:dyDescent="0.2">
      <c r="B37" s="32"/>
      <c r="C37" s="32"/>
      <c r="D37" s="32"/>
      <c r="E37" s="35"/>
      <c r="F37" s="32"/>
      <c r="G37" s="32"/>
    </row>
    <row r="38" spans="2:7" x14ac:dyDescent="0.2">
      <c r="B38" s="32"/>
      <c r="C38" s="32" t="str">
        <f>Parametrit!C24</f>
        <v>peijaiskulut</v>
      </c>
      <c r="D38" s="36">
        <f>SUMIFS('MS täyttösivu'!$I$8:$I$42,'MS täyttösivu'!$C$8:$C$42,'MS Metsästysseura'!C38)</f>
        <v>900</v>
      </c>
      <c r="E38" s="37">
        <f>D38/$D$58</f>
        <v>5.0547598989048023E-2</v>
      </c>
      <c r="F38" s="37">
        <f>D38/$D$88</f>
        <v>7.9365079365079361E-3</v>
      </c>
      <c r="G38" s="32"/>
    </row>
    <row r="39" spans="2:7" ht="5.0999999999999996" customHeight="1" x14ac:dyDescent="0.2">
      <c r="B39" s="32"/>
      <c r="C39" s="32"/>
      <c r="D39" s="32"/>
      <c r="E39" s="35"/>
      <c r="F39" s="32"/>
      <c r="G39" s="32"/>
    </row>
    <row r="40" spans="2:7" x14ac:dyDescent="0.2">
      <c r="B40" s="32"/>
      <c r="C40" s="32" t="str">
        <f>Parametrit!C25</f>
        <v>polttoaineet</v>
      </c>
      <c r="D40" s="36">
        <f>SUMIFS('MS täyttösivu'!$I$8:$I$42,'MS täyttösivu'!$C$8:$C$42,'MS Metsästysseura'!C40)</f>
        <v>820</v>
      </c>
      <c r="E40" s="37">
        <f>D40/$D$58</f>
        <v>4.6054479078910415E-2</v>
      </c>
      <c r="F40" s="37">
        <f>D40/$D$88</f>
        <v>7.2310405643738977E-3</v>
      </c>
      <c r="G40" s="32"/>
    </row>
    <row r="41" spans="2:7" ht="5.0999999999999996" customHeight="1" x14ac:dyDescent="0.2">
      <c r="B41" s="32"/>
      <c r="C41" s="32"/>
      <c r="D41" s="32"/>
      <c r="E41" s="35"/>
      <c r="F41" s="32"/>
      <c r="G41" s="32"/>
    </row>
    <row r="42" spans="2:7" x14ac:dyDescent="0.2">
      <c r="B42" s="32"/>
      <c r="C42" s="32" t="str">
        <f>Parametrit!C26</f>
        <v>riistanhoidon materiaalit</v>
      </c>
      <c r="D42" s="36">
        <f>SUMIFS('MS täyttösivu'!$I$8:$I$42,'MS täyttösivu'!$C$8:$C$42,'MS Metsästysseura'!C42)</f>
        <v>0</v>
      </c>
      <c r="E42" s="37">
        <f>D42/$D$58</f>
        <v>0</v>
      </c>
      <c r="F42" s="37">
        <f>D42/$D$88</f>
        <v>0</v>
      </c>
      <c r="G42" s="32"/>
    </row>
    <row r="43" spans="2:7" ht="5.0999999999999996" customHeight="1" x14ac:dyDescent="0.2">
      <c r="B43" s="32"/>
      <c r="C43" s="32"/>
      <c r="D43" s="32"/>
      <c r="E43" s="35"/>
      <c r="F43" s="32"/>
      <c r="G43" s="32"/>
    </row>
    <row r="44" spans="2:7" x14ac:dyDescent="0.2">
      <c r="B44" s="32"/>
      <c r="C44" s="32" t="str">
        <f>Parametrit!C27</f>
        <v>SRVA toiminta ja sen kulut</v>
      </c>
      <c r="D44" s="36">
        <f>SUMIFS('MS täyttösivu'!$I$8:$I$42,'MS täyttösivu'!$C$8:$C$42,'MS Metsästysseura'!C44)</f>
        <v>0</v>
      </c>
      <c r="E44" s="37">
        <f>D44/$D$58</f>
        <v>0</v>
      </c>
      <c r="F44" s="37">
        <f>D44/$D$88</f>
        <v>0</v>
      </c>
      <c r="G44" s="32"/>
    </row>
    <row r="45" spans="2:7" ht="5.0999999999999996" customHeight="1" x14ac:dyDescent="0.2">
      <c r="B45" s="32"/>
      <c r="C45" s="32"/>
      <c r="D45" s="32"/>
      <c r="E45" s="35"/>
      <c r="F45" s="32"/>
      <c r="G45" s="32"/>
    </row>
    <row r="46" spans="2:7" x14ac:dyDescent="0.2">
      <c r="B46" s="32"/>
      <c r="C46" s="32" t="str">
        <f>Parametrit!C28</f>
        <v>tarvikkeet</v>
      </c>
      <c r="D46" s="36">
        <f>SUMIFS('MS täyttösivu'!$I$8:$I$42,'MS täyttösivu'!$C$8:$C$42,'MS Metsästysseura'!C46)</f>
        <v>0</v>
      </c>
      <c r="E46" s="37">
        <f>D46/$D$58</f>
        <v>0</v>
      </c>
      <c r="F46" s="37">
        <f>D46/$D$88</f>
        <v>0</v>
      </c>
      <c r="G46" s="32"/>
    </row>
    <row r="47" spans="2:7" ht="5.0999999999999996" customHeight="1" x14ac:dyDescent="0.2">
      <c r="B47" s="32"/>
      <c r="C47" s="32"/>
      <c r="D47" s="32"/>
      <c r="E47" s="35"/>
      <c r="F47" s="32"/>
      <c r="G47" s="32"/>
    </row>
    <row r="48" spans="2:7" x14ac:dyDescent="0.2">
      <c r="B48" s="32"/>
      <c r="C48" s="32" t="str">
        <f>Parametrit!C29</f>
        <v>vakuutukset</v>
      </c>
      <c r="D48" s="36">
        <f>SUMIFS('MS täyttösivu'!$I$8:$I$42,'MS täyttösivu'!$C$8:$C$42,'MS Metsästysseura'!C48)</f>
        <v>0</v>
      </c>
      <c r="E48" s="37">
        <f>D48/$D$58</f>
        <v>0</v>
      </c>
      <c r="F48" s="37">
        <f>D48/$D$88</f>
        <v>0</v>
      </c>
      <c r="G48" s="32"/>
    </row>
    <row r="49" spans="2:7" ht="5.0999999999999996" customHeight="1" x14ac:dyDescent="0.2">
      <c r="B49" s="32"/>
      <c r="C49" s="32"/>
      <c r="D49" s="32"/>
      <c r="E49" s="35"/>
      <c r="F49" s="32"/>
      <c r="G49" s="32"/>
    </row>
    <row r="50" spans="2:7" x14ac:dyDescent="0.2">
      <c r="B50" s="32"/>
      <c r="C50" s="32" t="str">
        <f>Parametrit!C30</f>
        <v>verot (esim. kiinteistövero)</v>
      </c>
      <c r="D50" s="36">
        <f>SUMIFS('MS täyttösivu'!$I$8:$I$42,'MS täyttösivu'!$C$8:$C$42,'MS Metsästysseura'!C50)</f>
        <v>0</v>
      </c>
      <c r="E50" s="37">
        <f>D50/$D$58</f>
        <v>0</v>
      </c>
      <c r="F50" s="37">
        <f>D50/$D$88</f>
        <v>0</v>
      </c>
      <c r="G50" s="32"/>
    </row>
    <row r="51" spans="2:7" ht="5.0999999999999996" customHeight="1" x14ac:dyDescent="0.2">
      <c r="B51" s="32"/>
      <c r="C51" s="32"/>
      <c r="D51" s="32"/>
      <c r="E51" s="35"/>
      <c r="F51" s="32"/>
      <c r="G51" s="32"/>
    </row>
    <row r="52" spans="2:7" x14ac:dyDescent="0.2">
      <c r="B52" s="32"/>
      <c r="C52" s="32" t="str">
        <f>Parametrit!C31</f>
        <v>vesi ja jätevesi</v>
      </c>
      <c r="D52" s="36">
        <f>SUMIFS('MS täyttösivu'!$I$8:$I$42,'MS täyttösivu'!$C$8:$C$42,'MS Metsästysseura'!C52)</f>
        <v>0</v>
      </c>
      <c r="E52" s="37">
        <f>D52/$D$58</f>
        <v>0</v>
      </c>
      <c r="F52" s="37">
        <f>D52/$D$88</f>
        <v>0</v>
      </c>
      <c r="G52" s="32"/>
    </row>
    <row r="53" spans="2:7" ht="5.0999999999999996" customHeight="1" x14ac:dyDescent="0.2">
      <c r="B53" s="32"/>
      <c r="C53" s="32"/>
      <c r="D53" s="32"/>
      <c r="E53" s="35"/>
      <c r="F53" s="32"/>
      <c r="G53" s="32"/>
    </row>
    <row r="54" spans="2:7" x14ac:dyDescent="0.2">
      <c r="B54" s="32"/>
      <c r="C54" s="32" t="str">
        <f>Parametrit!C32</f>
        <v>vuokrat</v>
      </c>
      <c r="D54" s="36">
        <f>SUMIFS('MS täyttösivu'!$I$8:$I$42,'MS täyttösivu'!$C$8:$C$42,'MS Metsästysseura'!C54)</f>
        <v>0</v>
      </c>
      <c r="E54" s="37">
        <f>D54/$D$58</f>
        <v>0</v>
      </c>
      <c r="F54" s="37">
        <f>D54/$D$88</f>
        <v>0</v>
      </c>
      <c r="G54" s="32"/>
    </row>
    <row r="55" spans="2:7" ht="5.0999999999999996" customHeight="1" x14ac:dyDescent="0.2">
      <c r="B55" s="32"/>
      <c r="C55" s="32"/>
      <c r="D55" s="32"/>
      <c r="E55" s="35"/>
      <c r="F55" s="32"/>
      <c r="G55" s="32"/>
    </row>
    <row r="56" spans="2:7" x14ac:dyDescent="0.2">
      <c r="B56" s="32"/>
      <c r="C56" s="32" t="str">
        <f>Parametrit!C33</f>
        <v>Parametri 25</v>
      </c>
      <c r="D56" s="36">
        <f>SUMIFS('MS täyttösivu'!$I$8:$I$42,'MS täyttösivu'!$C$8:$C$42,'MS Metsästysseura'!C56)</f>
        <v>0</v>
      </c>
      <c r="E56" s="37">
        <f>D56/$D$58</f>
        <v>0</v>
      </c>
      <c r="F56" s="37">
        <f>D56/$D$88</f>
        <v>0</v>
      </c>
      <c r="G56" s="32"/>
    </row>
    <row r="57" spans="2:7" ht="5.0999999999999996" customHeight="1" x14ac:dyDescent="0.2">
      <c r="B57" s="32"/>
      <c r="C57" s="32"/>
      <c r="D57" s="39"/>
      <c r="E57" s="35"/>
      <c r="F57" s="32"/>
      <c r="G57" s="32"/>
    </row>
    <row r="58" spans="2:7" x14ac:dyDescent="0.2">
      <c r="B58" s="32"/>
      <c r="C58" s="40" t="s">
        <v>26</v>
      </c>
      <c r="D58" s="41">
        <f>SUM(D8:D56)</f>
        <v>17805</v>
      </c>
      <c r="E58" s="42">
        <f>D58/$D$58</f>
        <v>1</v>
      </c>
      <c r="F58" s="42">
        <f>D58/$D$88</f>
        <v>0.15701058201058202</v>
      </c>
      <c r="G58" s="32"/>
    </row>
    <row r="59" spans="2:7" x14ac:dyDescent="0.2">
      <c r="B59" s="32"/>
      <c r="C59" s="43" t="s">
        <v>78</v>
      </c>
      <c r="D59" s="44">
        <f>D58-'MS täyttösivu'!I5</f>
        <v>0</v>
      </c>
      <c r="E59" s="32"/>
      <c r="F59" s="32"/>
      <c r="G59" s="32"/>
    </row>
    <row r="60" spans="2:7" x14ac:dyDescent="0.2">
      <c r="B60" s="32"/>
      <c r="C60" s="43"/>
      <c r="D60" s="44"/>
      <c r="E60" s="32"/>
      <c r="F60" s="32"/>
      <c r="G60" s="32"/>
    </row>
    <row r="61" spans="2:7" x14ac:dyDescent="0.2">
      <c r="B61" s="32"/>
      <c r="C61" s="33" t="s">
        <v>22</v>
      </c>
      <c r="D61" s="34" t="s">
        <v>19</v>
      </c>
      <c r="E61" s="34" t="s">
        <v>20</v>
      </c>
      <c r="F61" s="34" t="s">
        <v>20</v>
      </c>
      <c r="G61" s="32"/>
    </row>
    <row r="62" spans="2:7" ht="5.0999999999999996" customHeight="1" x14ac:dyDescent="0.2">
      <c r="B62" s="32"/>
      <c r="C62" s="32"/>
      <c r="D62" s="32"/>
      <c r="E62" s="35"/>
      <c r="F62" s="32"/>
      <c r="G62" s="32"/>
    </row>
    <row r="63" spans="2:7" x14ac:dyDescent="0.2">
      <c r="B63" s="32"/>
      <c r="C63" s="32" t="str">
        <f>Parametrit!E9</f>
        <v>(työ) kokoustaminen</v>
      </c>
      <c r="D63" s="36">
        <f>SUMIFS('MS täyttösivu'!$Q$8:$Q$42,'MS täyttösivu'!$M$8:$M$42,'MS Metsästysseura'!C63)</f>
        <v>0</v>
      </c>
      <c r="E63" s="37">
        <f>D63/$D$58</f>
        <v>0</v>
      </c>
      <c r="F63" s="37">
        <f>D63/$D$88</f>
        <v>0</v>
      </c>
      <c r="G63" s="32"/>
    </row>
    <row r="64" spans="2:7" ht="5.0999999999999996" customHeight="1" x14ac:dyDescent="0.2">
      <c r="B64" s="32"/>
      <c r="C64" s="32"/>
      <c r="D64" s="38"/>
      <c r="E64" s="35"/>
      <c r="F64" s="32"/>
      <c r="G64" s="32"/>
    </row>
    <row r="65" spans="2:7" x14ac:dyDescent="0.2">
      <c r="B65" s="32"/>
      <c r="C65" s="32" t="str">
        <f>Parametrit!E10</f>
        <v>(työ) koulutus</v>
      </c>
      <c r="D65" s="36">
        <f>SUMIFS('MS täyttösivu'!$Q$8:$Q$42,'MS täyttösivu'!$M$8:$M$42,'MS Metsästysseura'!C65)</f>
        <v>525</v>
      </c>
      <c r="E65" s="37">
        <f>D65/$D$58</f>
        <v>2.9486099410278011E-2</v>
      </c>
      <c r="F65" s="37">
        <f>D65/$D$88</f>
        <v>4.6296296296296294E-3</v>
      </c>
      <c r="G65" s="32"/>
    </row>
    <row r="66" spans="2:7" ht="5.0999999999999996" customHeight="1" x14ac:dyDescent="0.2">
      <c r="B66" s="32"/>
      <c r="C66" s="32"/>
      <c r="D66" s="38"/>
      <c r="E66" s="35"/>
      <c r="F66" s="32"/>
      <c r="G66" s="32"/>
    </row>
    <row r="67" spans="2:7" x14ac:dyDescent="0.2">
      <c r="B67" s="32"/>
      <c r="C67" s="32" t="str">
        <f>Parametrit!E11</f>
        <v>(työ) muu hallinnollinen työ</v>
      </c>
      <c r="D67" s="36">
        <f>SUMIFS('MS täyttösivu'!$Q$8:$Q$42,'MS täyttösivu'!$M$8:$M$42,'MS Metsästysseura'!C67)</f>
        <v>0</v>
      </c>
      <c r="E67" s="37">
        <f>D67/$D$58</f>
        <v>0</v>
      </c>
      <c r="F67" s="37">
        <f>D67/$D$88</f>
        <v>0</v>
      </c>
      <c r="G67" s="32"/>
    </row>
    <row r="68" spans="2:7" ht="5.0999999999999996" customHeight="1" x14ac:dyDescent="0.2">
      <c r="B68" s="32"/>
      <c r="C68" s="32"/>
      <c r="D68" s="38"/>
      <c r="E68" s="35"/>
      <c r="F68" s="32"/>
      <c r="G68" s="32"/>
    </row>
    <row r="69" spans="2:7" x14ac:dyDescent="0.2">
      <c r="B69" s="32"/>
      <c r="C69" s="32" t="str">
        <f>Parametrit!E12</f>
        <v>(työ) normaali metsästys</v>
      </c>
      <c r="D69" s="36">
        <f>SUMIFS('MS täyttösivu'!$Q$8:$Q$42,'MS täyttösivu'!$M$8:$M$42,'MS Metsästysseura'!C69)</f>
        <v>88500</v>
      </c>
      <c r="E69" s="37">
        <f>D69/$D$58</f>
        <v>4.9705139005897223</v>
      </c>
      <c r="F69" s="37">
        <f>D69/$D$88</f>
        <v>0.78042328042328046</v>
      </c>
      <c r="G69" s="32"/>
    </row>
    <row r="70" spans="2:7" ht="5.0999999999999996" customHeight="1" x14ac:dyDescent="0.2">
      <c r="B70" s="32"/>
      <c r="C70" s="32"/>
      <c r="D70" s="38"/>
      <c r="E70" s="35"/>
      <c r="F70" s="32"/>
      <c r="G70" s="32"/>
    </row>
    <row r="71" spans="2:7" x14ac:dyDescent="0.2">
      <c r="B71" s="32"/>
      <c r="C71" s="32" t="str">
        <f>Parametrit!E13</f>
        <v>(työ) riistalaskennat ja -kolmiot</v>
      </c>
      <c r="D71" s="36">
        <f>SUMIFS('MS täyttösivu'!$Q$8:$Q$42,'MS täyttösivu'!$M$8:$M$42,'MS Metsästysseura'!C71)</f>
        <v>0</v>
      </c>
      <c r="E71" s="37">
        <f>D71/$D$58</f>
        <v>0</v>
      </c>
      <c r="F71" s="37">
        <f>D71/$D$88</f>
        <v>0</v>
      </c>
      <c r="G71" s="32"/>
    </row>
    <row r="72" spans="2:7" ht="5.0999999999999996" customHeight="1" x14ac:dyDescent="0.2">
      <c r="B72" s="32"/>
      <c r="C72" s="32"/>
      <c r="D72" s="38"/>
      <c r="E72" s="35"/>
      <c r="F72" s="32"/>
      <c r="G72" s="32"/>
    </row>
    <row r="73" spans="2:7" x14ac:dyDescent="0.2">
      <c r="B73" s="32"/>
      <c r="C73" s="32" t="str">
        <f>Parametrit!E14</f>
        <v>(työ) riistanhoito ja elinympäristöjen ylläpito</v>
      </c>
      <c r="D73" s="36">
        <f>SUMIFS('MS täyttösivu'!$Q$8:$Q$42,'MS täyttösivu'!$M$8:$M$42,'MS Metsästysseura'!C73)</f>
        <v>2700</v>
      </c>
      <c r="E73" s="37">
        <f>D73/$D$58</f>
        <v>0.15164279696714406</v>
      </c>
      <c r="F73" s="37">
        <f>D73/$D$88</f>
        <v>2.3809523809523808E-2</v>
      </c>
      <c r="G73" s="32"/>
    </row>
    <row r="74" spans="2:7" ht="5.0999999999999996" customHeight="1" x14ac:dyDescent="0.2">
      <c r="B74" s="32"/>
      <c r="C74" s="32"/>
      <c r="D74" s="38"/>
      <c r="E74" s="35"/>
      <c r="F74" s="32"/>
      <c r="G74" s="32"/>
    </row>
    <row r="75" spans="2:7" x14ac:dyDescent="0.2">
      <c r="B75" s="32"/>
      <c r="C75" s="32" t="str">
        <f>Parametrit!E15</f>
        <v>(työ) saaliin käsittely</v>
      </c>
      <c r="D75" s="36">
        <f>SUMIFS('MS täyttösivu'!$Q$8:$Q$42,'MS täyttösivu'!$M$8:$M$42,'MS Metsästysseura'!C75)</f>
        <v>3600</v>
      </c>
      <c r="E75" s="37">
        <f>D75/$D$58</f>
        <v>0.20219039595619209</v>
      </c>
      <c r="F75" s="37">
        <f>D75/$D$88</f>
        <v>3.1746031746031744E-2</v>
      </c>
      <c r="G75" s="32"/>
    </row>
    <row r="76" spans="2:7" ht="5.0999999999999996" customHeight="1" x14ac:dyDescent="0.2">
      <c r="B76" s="32"/>
      <c r="C76" s="32"/>
      <c r="D76" s="38"/>
      <c r="E76" s="35"/>
      <c r="F76" s="32"/>
      <c r="G76" s="32"/>
    </row>
    <row r="77" spans="2:7" x14ac:dyDescent="0.2">
      <c r="B77" s="32"/>
      <c r="C77" s="32" t="str">
        <f>Parametrit!E16</f>
        <v>(työ) SRVA</v>
      </c>
      <c r="D77" s="36">
        <f>SUMIFS('MS täyttösivu'!$Q$8:$Q$42,'MS täyttösivu'!$M$8:$M$42,'MS Metsästysseura'!C77)</f>
        <v>270</v>
      </c>
      <c r="E77" s="37">
        <f>D77/$D$58</f>
        <v>1.5164279696714406E-2</v>
      </c>
      <c r="F77" s="37">
        <f>D77/$D$88</f>
        <v>2.3809523809523812E-3</v>
      </c>
      <c r="G77" s="32"/>
    </row>
    <row r="78" spans="2:7" ht="5.0999999999999996" customHeight="1" x14ac:dyDescent="0.2">
      <c r="B78" s="32"/>
      <c r="C78" s="32"/>
      <c r="D78" s="38"/>
      <c r="E78" s="35"/>
      <c r="F78" s="32"/>
      <c r="G78" s="32"/>
    </row>
    <row r="79" spans="2:7" x14ac:dyDescent="0.2">
      <c r="B79" s="32"/>
      <c r="C79" s="32" t="str">
        <f>Parametrit!E17</f>
        <v>(työ) talkoot</v>
      </c>
      <c r="D79" s="36">
        <f>SUMIFS('MS täyttösivu'!$Q$8:$Q$42,'MS täyttösivu'!$M$8:$M$42,'MS Metsästysseura'!C79)</f>
        <v>0</v>
      </c>
      <c r="E79" s="37">
        <f>D79/$D$58</f>
        <v>0</v>
      </c>
      <c r="F79" s="37">
        <f>D79/$D$88</f>
        <v>0</v>
      </c>
      <c r="G79" s="32"/>
    </row>
    <row r="80" spans="2:7" ht="5.0999999999999996" customHeight="1" x14ac:dyDescent="0.2">
      <c r="B80" s="32"/>
      <c r="C80" s="32"/>
      <c r="D80" s="38"/>
      <c r="E80" s="35"/>
      <c r="F80" s="32"/>
      <c r="G80" s="32"/>
    </row>
    <row r="81" spans="2:7" x14ac:dyDescent="0.2">
      <c r="B81" s="32"/>
      <c r="C81" s="32" t="str">
        <f>Parametrit!E18</f>
        <v>(työ) varainhankinta</v>
      </c>
      <c r="D81" s="36">
        <f>SUMIFS('MS täyttösivu'!$Q$8:$Q$42,'MS täyttösivu'!$M$8:$M$42,'MS Metsästysseura'!C81)</f>
        <v>0</v>
      </c>
      <c r="E81" s="37">
        <f>D81/$D$58</f>
        <v>0</v>
      </c>
      <c r="F81" s="37">
        <f>D81/$D$88</f>
        <v>0</v>
      </c>
      <c r="G81" s="32"/>
    </row>
    <row r="82" spans="2:7" ht="5.0999999999999996" customHeight="1" x14ac:dyDescent="0.2">
      <c r="B82" s="32"/>
      <c r="C82" s="32"/>
      <c r="D82" s="38"/>
      <c r="E82" s="35"/>
      <c r="F82" s="32"/>
      <c r="G82" s="32"/>
    </row>
    <row r="83" spans="2:7" x14ac:dyDescent="0.2">
      <c r="B83" s="32"/>
      <c r="C83" s="32" t="str">
        <f>Parametrit!E19</f>
        <v>(työ) vuokrasopimusten päivitys ja käsittely</v>
      </c>
      <c r="D83" s="36">
        <f>SUMIFS('MS täyttösivu'!$Q$8:$Q$42,'MS täyttösivu'!$M$8:$M$42,'MS Metsästysseura'!C83)</f>
        <v>0</v>
      </c>
      <c r="E83" s="37">
        <f>D83/$D$58</f>
        <v>0</v>
      </c>
      <c r="F83" s="37">
        <f>D83/$D$88</f>
        <v>0</v>
      </c>
      <c r="G83" s="32"/>
    </row>
    <row r="84" spans="2:7" ht="5.0999999999999996" customHeight="1" x14ac:dyDescent="0.2">
      <c r="B84" s="32"/>
      <c r="C84" s="32"/>
      <c r="D84" s="45"/>
      <c r="E84" s="35"/>
      <c r="F84" s="32"/>
      <c r="G84" s="32"/>
    </row>
    <row r="85" spans="2:7" x14ac:dyDescent="0.2">
      <c r="B85" s="32"/>
      <c r="C85" s="40" t="s">
        <v>25</v>
      </c>
      <c r="D85" s="41">
        <f>SUM(D63:D83)</f>
        <v>95595</v>
      </c>
      <c r="E85" s="42">
        <f>D85/$D$85</f>
        <v>1</v>
      </c>
      <c r="F85" s="42">
        <f>D85/$D$88</f>
        <v>0.84298941798941796</v>
      </c>
      <c r="G85" s="32"/>
    </row>
    <row r="86" spans="2:7" x14ac:dyDescent="0.2">
      <c r="B86" s="32"/>
      <c r="C86" s="43" t="s">
        <v>78</v>
      </c>
      <c r="D86" s="44">
        <f>D85-'MS täyttösivu'!Q5</f>
        <v>0</v>
      </c>
      <c r="E86" s="42"/>
      <c r="F86" s="42"/>
      <c r="G86" s="32"/>
    </row>
    <row r="87" spans="2:7" ht="13.5" thickBot="1" x14ac:dyDescent="0.25">
      <c r="B87" s="32"/>
      <c r="C87" s="32"/>
      <c r="D87" s="46"/>
      <c r="E87" s="32"/>
      <c r="F87" s="32"/>
      <c r="G87" s="32"/>
    </row>
    <row r="88" spans="2:7" ht="13.5" thickTop="1" x14ac:dyDescent="0.2">
      <c r="B88" s="32"/>
      <c r="C88" s="40" t="s">
        <v>24</v>
      </c>
      <c r="D88" s="41">
        <f>D58+D85</f>
        <v>113400</v>
      </c>
      <c r="E88" s="32"/>
      <c r="F88" s="42">
        <f>D88/$D$88</f>
        <v>1</v>
      </c>
      <c r="G88" s="32"/>
    </row>
    <row r="89" spans="2:7" x14ac:dyDescent="0.2">
      <c r="B89" s="32"/>
      <c r="C89" s="32"/>
      <c r="D89" s="32"/>
      <c r="E89" s="32"/>
      <c r="F89" s="32"/>
      <c r="G89" s="32"/>
    </row>
    <row r="90" spans="2:7" x14ac:dyDescent="0.2">
      <c r="B90" s="32"/>
      <c r="C90" s="32" t="s">
        <v>86</v>
      </c>
      <c r="D90" s="47">
        <v>0.2</v>
      </c>
      <c r="E90" s="32"/>
      <c r="F90" s="32"/>
      <c r="G90" s="32"/>
    </row>
    <row r="91" spans="2:7" x14ac:dyDescent="0.2">
      <c r="B91" s="32"/>
      <c r="C91" s="32"/>
      <c r="D91" s="32"/>
      <c r="E91" s="32"/>
      <c r="F91" s="32"/>
      <c r="G91" s="32"/>
    </row>
    <row r="92" spans="2:7" x14ac:dyDescent="0.2">
      <c r="B92" s="32"/>
      <c r="C92" s="48" t="s">
        <v>66</v>
      </c>
      <c r="D92" s="49">
        <f>D88*D90</f>
        <v>22680</v>
      </c>
      <c r="E92" s="32"/>
      <c r="F92" s="32"/>
      <c r="G92" s="32"/>
    </row>
    <row r="93" spans="2:7" x14ac:dyDescent="0.2">
      <c r="B93" s="32"/>
      <c r="C93" s="32"/>
      <c r="D93" s="32"/>
      <c r="E93" s="32"/>
      <c r="F93" s="32"/>
      <c r="G93" s="32"/>
    </row>
    <row r="94" spans="2:7" x14ac:dyDescent="0.2">
      <c r="B94" s="32"/>
      <c r="C94" s="32"/>
      <c r="D94" s="32"/>
      <c r="E94" s="32"/>
      <c r="F94" s="32"/>
      <c r="G94" s="32"/>
    </row>
  </sheetData>
  <sheetProtection algorithmName="SHA-512" hashValue="BNBupjLI+EhwWk1ERplecvGilDOAs5hp30gRlKFrzW2Jp/tr+4yrQzuKwwtT2jGCfncmi0+PBAeVY7rgPX3GTQ==" saltValue="2F+Xgd0rqWZYIndnJGIOkA==" spinCount="100000" sheet="1" objects="1" scenarios="1" selectLockedCells="1" selectUnlockedCells="1"/>
  <pageMargins left="0.7" right="0.7" top="0.75" bottom="0.75" header="0.3" footer="0.3"/>
  <pageSetup paperSize="9" orientation="portrait" r:id="rId1"/>
  <ignoredErrors>
    <ignoredError sqref="E8 E59:F59 E9:F40 E61:F77 E58:F58 E42:G57 G58 F85 E84:F84 E79:F83 E85" evalError="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43"/>
  <sheetViews>
    <sheetView zoomScale="90" zoomScaleNormal="90" workbookViewId="0">
      <pane ySplit="7" topLeftCell="A8" activePane="bottomLeft" state="frozen"/>
      <selection activeCell="U3" sqref="U3"/>
      <selection pane="bottomLeft" activeCell="G16" sqref="G16"/>
    </sheetView>
  </sheetViews>
  <sheetFormatPr defaultColWidth="9.140625" defaultRowHeight="14.25" x14ac:dyDescent="0.2"/>
  <cols>
    <col min="1" max="1" width="3.85546875" style="1" bestFit="1" customWidth="1"/>
    <col min="2" max="2" width="38.140625" style="1" customWidth="1"/>
    <col min="3" max="3" width="53.85546875" style="1" bestFit="1" customWidth="1"/>
    <col min="4" max="10" width="12.85546875" style="1" customWidth="1"/>
    <col min="11" max="11" width="2.85546875" style="1" customWidth="1"/>
    <col min="12" max="12" width="3.85546875" style="1" bestFit="1" customWidth="1"/>
    <col min="13" max="13" width="40.5703125" style="1" bestFit="1" customWidth="1"/>
    <col min="14" max="14" width="45.85546875" style="1" customWidth="1"/>
    <col min="15" max="15" width="13.5703125" style="1" bestFit="1" customWidth="1"/>
    <col min="16" max="17" width="13.5703125" style="1" customWidth="1"/>
    <col min="18" max="20" width="12.85546875" style="1" customWidth="1"/>
    <col min="21" max="16384" width="9.140625" style="1"/>
  </cols>
  <sheetData>
    <row r="1" spans="1:21" x14ac:dyDescent="0.2">
      <c r="C1" s="19" t="s">
        <v>155</v>
      </c>
      <c r="D1" s="190">
        <v>12000</v>
      </c>
      <c r="E1" s="20" t="s">
        <v>1</v>
      </c>
      <c r="F1" s="1" t="s">
        <v>154</v>
      </c>
      <c r="G1" s="127">
        <v>0</v>
      </c>
      <c r="O1" s="3" t="s">
        <v>229</v>
      </c>
      <c r="P1" s="155" t="s">
        <v>42</v>
      </c>
    </row>
    <row r="2" spans="1:21" x14ac:dyDescent="0.2">
      <c r="B2" s="2" t="s">
        <v>45</v>
      </c>
      <c r="C2" s="19" t="s">
        <v>128</v>
      </c>
      <c r="D2" s="191">
        <v>1</v>
      </c>
      <c r="E2" s="1" t="s">
        <v>129</v>
      </c>
      <c r="F2" s="1" t="s">
        <v>156</v>
      </c>
      <c r="G2" s="126">
        <f>D1/D4</f>
        <v>8</v>
      </c>
      <c r="H2" s="150" t="s">
        <v>198</v>
      </c>
      <c r="O2" s="20" t="s">
        <v>228</v>
      </c>
      <c r="P2" s="195">
        <v>15</v>
      </c>
      <c r="Q2" s="20" t="s">
        <v>109</v>
      </c>
      <c r="R2" s="153" t="s">
        <v>230</v>
      </c>
    </row>
    <row r="3" spans="1:21" x14ac:dyDescent="0.2">
      <c r="B3" s="3" t="s">
        <v>44</v>
      </c>
      <c r="C3" s="19" t="s">
        <v>120</v>
      </c>
      <c r="D3" s="192">
        <v>10</v>
      </c>
      <c r="E3" s="1" t="s">
        <v>1</v>
      </c>
      <c r="F3" s="1" t="s">
        <v>157</v>
      </c>
      <c r="G3" s="126">
        <f>D4/D4</f>
        <v>1</v>
      </c>
      <c r="H3" s="150" t="s">
        <v>199</v>
      </c>
      <c r="O3" s="20" t="s">
        <v>227</v>
      </c>
      <c r="P3" s="195">
        <v>30</v>
      </c>
      <c r="Q3" s="20" t="s">
        <v>109</v>
      </c>
      <c r="R3" s="153" t="s">
        <v>230</v>
      </c>
    </row>
    <row r="4" spans="1:21" x14ac:dyDescent="0.2">
      <c r="C4" s="19" t="s">
        <v>158</v>
      </c>
      <c r="D4" s="190">
        <v>1500</v>
      </c>
      <c r="E4" s="1" t="s">
        <v>1</v>
      </c>
    </row>
    <row r="5" spans="1:21" x14ac:dyDescent="0.2">
      <c r="B5" s="4" t="s">
        <v>45</v>
      </c>
      <c r="C5" s="149" t="s">
        <v>180</v>
      </c>
      <c r="D5" s="22"/>
      <c r="E5" s="22"/>
      <c r="F5" s="22"/>
      <c r="G5" s="22"/>
      <c r="H5" s="22"/>
      <c r="I5" s="22"/>
      <c r="J5" s="6">
        <f>J43</f>
        <v>5915</v>
      </c>
      <c r="M5" s="4" t="s">
        <v>45</v>
      </c>
      <c r="N5" s="5"/>
      <c r="O5" s="5"/>
      <c r="P5" s="5"/>
      <c r="Q5" s="5"/>
      <c r="R5" s="22"/>
      <c r="S5" s="22"/>
      <c r="T5" s="6">
        <f>T43</f>
        <v>8463</v>
      </c>
    </row>
    <row r="6" spans="1:21" x14ac:dyDescent="0.2">
      <c r="B6" s="7"/>
      <c r="C6" s="125"/>
      <c r="D6" s="125"/>
      <c r="E6" s="125"/>
      <c r="F6" s="8"/>
      <c r="G6" s="8"/>
      <c r="H6" s="8"/>
      <c r="I6" s="8"/>
      <c r="J6" s="9"/>
      <c r="M6" s="7"/>
      <c r="N6" s="8"/>
      <c r="O6" s="8"/>
      <c r="P6" s="8"/>
      <c r="Q6" s="8"/>
      <c r="R6" s="8"/>
      <c r="S6" s="8"/>
      <c r="T6" s="9"/>
    </row>
    <row r="7" spans="1:21" x14ac:dyDescent="0.2">
      <c r="B7" s="23" t="s">
        <v>23</v>
      </c>
      <c r="C7" s="50" t="s">
        <v>29</v>
      </c>
      <c r="D7" s="24" t="s">
        <v>121</v>
      </c>
      <c r="E7" s="11" t="s">
        <v>148</v>
      </c>
      <c r="F7" s="11" t="s">
        <v>149</v>
      </c>
      <c r="G7" s="124" t="s">
        <v>154</v>
      </c>
      <c r="H7" s="11" t="s">
        <v>19</v>
      </c>
      <c r="I7" s="11" t="s">
        <v>178</v>
      </c>
      <c r="J7" s="11" t="s">
        <v>19</v>
      </c>
      <c r="M7" s="120" t="s">
        <v>22</v>
      </c>
      <c r="N7" s="51" t="s">
        <v>29</v>
      </c>
      <c r="O7" s="52" t="s">
        <v>84</v>
      </c>
      <c r="P7" s="154" t="s">
        <v>85</v>
      </c>
      <c r="Q7" s="128" t="s">
        <v>154</v>
      </c>
      <c r="R7" s="24" t="s">
        <v>19</v>
      </c>
      <c r="S7" s="24" t="s">
        <v>178</v>
      </c>
      <c r="T7" s="24" t="s">
        <v>19</v>
      </c>
    </row>
    <row r="8" spans="1:21" x14ac:dyDescent="0.2">
      <c r="A8" s="1">
        <v>1</v>
      </c>
      <c r="B8" s="169" t="s">
        <v>118</v>
      </c>
      <c r="C8" s="170" t="s">
        <v>117</v>
      </c>
      <c r="D8" s="171">
        <v>99</v>
      </c>
      <c r="E8" s="171" t="s">
        <v>1</v>
      </c>
      <c r="F8" s="183">
        <v>5</v>
      </c>
      <c r="G8" s="187">
        <v>1</v>
      </c>
      <c r="H8" s="12">
        <f>(D8*$F8)*G8</f>
        <v>495</v>
      </c>
      <c r="I8" s="185">
        <v>1</v>
      </c>
      <c r="J8" s="12">
        <f>H8*I8</f>
        <v>495</v>
      </c>
      <c r="L8" s="1">
        <v>1</v>
      </c>
      <c r="M8" s="169" t="s">
        <v>122</v>
      </c>
      <c r="N8" s="170" t="s">
        <v>116</v>
      </c>
      <c r="O8" s="183">
        <v>2.5</v>
      </c>
      <c r="P8" s="193">
        <v>30</v>
      </c>
      <c r="Q8" s="187">
        <v>1</v>
      </c>
      <c r="R8" s="12">
        <f t="shared" ref="R8:R42" si="0">(O8*$P$8)*Q8</f>
        <v>75</v>
      </c>
      <c r="S8" s="185">
        <v>1</v>
      </c>
      <c r="T8" s="12">
        <f>R8*S8</f>
        <v>75</v>
      </c>
    </row>
    <row r="9" spans="1:21" x14ac:dyDescent="0.2">
      <c r="A9" s="1">
        <v>2</v>
      </c>
      <c r="B9" s="169" t="s">
        <v>119</v>
      </c>
      <c r="C9" s="170" t="s">
        <v>117</v>
      </c>
      <c r="D9" s="171">
        <v>83</v>
      </c>
      <c r="E9" s="171" t="s">
        <v>1</v>
      </c>
      <c r="F9" s="183">
        <v>5</v>
      </c>
      <c r="G9" s="187">
        <v>1</v>
      </c>
      <c r="H9" s="12">
        <f t="shared" ref="H9:H42" si="1">(D9*$F9)*G9</f>
        <v>415</v>
      </c>
      <c r="I9" s="185">
        <v>1</v>
      </c>
      <c r="J9" s="12">
        <f t="shared" ref="J9:J42" si="2">H9*I9</f>
        <v>415</v>
      </c>
      <c r="L9" s="1">
        <v>2</v>
      </c>
      <c r="M9" s="169" t="s">
        <v>124</v>
      </c>
      <c r="N9" s="170" t="s">
        <v>116</v>
      </c>
      <c r="O9" s="183">
        <v>1.5</v>
      </c>
      <c r="P9" s="193">
        <v>30</v>
      </c>
      <c r="Q9" s="187">
        <v>1</v>
      </c>
      <c r="R9" s="12">
        <f t="shared" si="0"/>
        <v>45</v>
      </c>
      <c r="S9" s="185">
        <v>1</v>
      </c>
      <c r="T9" s="12">
        <f t="shared" ref="T9:T42" si="3">R9*S9</f>
        <v>45</v>
      </c>
    </row>
    <row r="10" spans="1:21" x14ac:dyDescent="0.2">
      <c r="A10" s="1">
        <v>3</v>
      </c>
      <c r="B10" s="169" t="s">
        <v>115</v>
      </c>
      <c r="C10" s="170" t="s">
        <v>117</v>
      </c>
      <c r="D10" s="171">
        <v>35</v>
      </c>
      <c r="E10" s="171" t="s">
        <v>1</v>
      </c>
      <c r="F10" s="183">
        <v>5</v>
      </c>
      <c r="G10" s="187">
        <v>1</v>
      </c>
      <c r="H10" s="12">
        <f t="shared" si="1"/>
        <v>175</v>
      </c>
      <c r="I10" s="185">
        <v>1</v>
      </c>
      <c r="J10" s="12">
        <f t="shared" si="2"/>
        <v>175</v>
      </c>
      <c r="L10" s="1">
        <v>3</v>
      </c>
      <c r="M10" s="169" t="s">
        <v>125</v>
      </c>
      <c r="N10" s="170" t="s">
        <v>116</v>
      </c>
      <c r="O10" s="183">
        <v>1</v>
      </c>
      <c r="P10" s="193">
        <v>30</v>
      </c>
      <c r="Q10" s="187">
        <v>1</v>
      </c>
      <c r="R10" s="12">
        <f t="shared" si="0"/>
        <v>30</v>
      </c>
      <c r="S10" s="185">
        <v>1</v>
      </c>
      <c r="T10" s="12">
        <f t="shared" si="3"/>
        <v>30</v>
      </c>
    </row>
    <row r="11" spans="1:21" x14ac:dyDescent="0.2">
      <c r="A11" s="1">
        <v>4</v>
      </c>
      <c r="B11" s="169" t="s">
        <v>206</v>
      </c>
      <c r="C11" s="170" t="s">
        <v>207</v>
      </c>
      <c r="D11" s="171">
        <v>0.2</v>
      </c>
      <c r="E11" s="171" t="s">
        <v>1</v>
      </c>
      <c r="F11" s="183">
        <v>6000</v>
      </c>
      <c r="G11" s="187">
        <v>1</v>
      </c>
      <c r="H11" s="12">
        <f t="shared" si="1"/>
        <v>1200</v>
      </c>
      <c r="I11" s="185">
        <v>1</v>
      </c>
      <c r="J11" s="12">
        <f t="shared" si="2"/>
        <v>1200</v>
      </c>
      <c r="L11" s="1">
        <v>4</v>
      </c>
      <c r="M11" s="169" t="s">
        <v>123</v>
      </c>
      <c r="N11" s="170" t="s">
        <v>116</v>
      </c>
      <c r="O11" s="183">
        <v>1</v>
      </c>
      <c r="P11" s="193">
        <v>30</v>
      </c>
      <c r="Q11" s="187">
        <v>1</v>
      </c>
      <c r="R11" s="12">
        <f t="shared" si="0"/>
        <v>30</v>
      </c>
      <c r="S11" s="185">
        <v>1</v>
      </c>
      <c r="T11" s="12">
        <f t="shared" si="3"/>
        <v>30</v>
      </c>
    </row>
    <row r="12" spans="1:21" x14ac:dyDescent="0.2">
      <c r="A12" s="1">
        <v>5</v>
      </c>
      <c r="B12" s="169" t="s">
        <v>132</v>
      </c>
      <c r="C12" s="170" t="s">
        <v>133</v>
      </c>
      <c r="D12" s="171">
        <v>10</v>
      </c>
      <c r="E12" s="171" t="s">
        <v>150</v>
      </c>
      <c r="F12" s="183">
        <v>40</v>
      </c>
      <c r="G12" s="187">
        <v>8</v>
      </c>
      <c r="H12" s="12">
        <f t="shared" si="1"/>
        <v>3200</v>
      </c>
      <c r="I12" s="185">
        <v>0.15</v>
      </c>
      <c r="J12" s="12">
        <f>H12*I12</f>
        <v>480</v>
      </c>
      <c r="L12" s="1">
        <v>5</v>
      </c>
      <c r="M12" s="169" t="s">
        <v>130</v>
      </c>
      <c r="N12" s="170" t="s">
        <v>80</v>
      </c>
      <c r="O12" s="183">
        <v>3</v>
      </c>
      <c r="P12" s="193">
        <v>30</v>
      </c>
      <c r="Q12" s="187">
        <v>26</v>
      </c>
      <c r="R12" s="12">
        <f t="shared" si="0"/>
        <v>2340</v>
      </c>
      <c r="S12" s="185">
        <v>0.15</v>
      </c>
      <c r="T12" s="12">
        <f t="shared" si="3"/>
        <v>351</v>
      </c>
      <c r="U12" s="20"/>
    </row>
    <row r="13" spans="1:21" x14ac:dyDescent="0.2">
      <c r="A13" s="1">
        <v>6</v>
      </c>
      <c r="B13" s="169" t="s">
        <v>134</v>
      </c>
      <c r="C13" s="170" t="s">
        <v>133</v>
      </c>
      <c r="D13" s="171">
        <v>950</v>
      </c>
      <c r="E13" s="171" t="s">
        <v>16</v>
      </c>
      <c r="F13" s="183">
        <v>1</v>
      </c>
      <c r="G13" s="187">
        <v>8</v>
      </c>
      <c r="H13" s="12">
        <f t="shared" si="1"/>
        <v>7600</v>
      </c>
      <c r="I13" s="185">
        <v>0.15</v>
      </c>
      <c r="J13" s="12">
        <f t="shared" si="2"/>
        <v>1140</v>
      </c>
      <c r="L13" s="1">
        <v>6</v>
      </c>
      <c r="M13" s="169" t="s">
        <v>131</v>
      </c>
      <c r="N13" s="170" t="s">
        <v>80</v>
      </c>
      <c r="O13" s="183">
        <v>1</v>
      </c>
      <c r="P13" s="193">
        <v>30</v>
      </c>
      <c r="Q13" s="187">
        <v>26</v>
      </c>
      <c r="R13" s="12">
        <f t="shared" si="0"/>
        <v>780</v>
      </c>
      <c r="S13" s="185">
        <v>0.15</v>
      </c>
      <c r="T13" s="12">
        <f t="shared" si="3"/>
        <v>117</v>
      </c>
    </row>
    <row r="14" spans="1:21" x14ac:dyDescent="0.2">
      <c r="A14" s="1">
        <v>7</v>
      </c>
      <c r="B14" s="169" t="s">
        <v>135</v>
      </c>
      <c r="C14" s="170" t="s">
        <v>133</v>
      </c>
      <c r="D14" s="171">
        <v>310</v>
      </c>
      <c r="E14" s="171" t="s">
        <v>16</v>
      </c>
      <c r="F14" s="183">
        <v>1</v>
      </c>
      <c r="G14" s="187">
        <v>8</v>
      </c>
      <c r="H14" s="12">
        <f t="shared" si="1"/>
        <v>2480</v>
      </c>
      <c r="I14" s="185">
        <v>0.15</v>
      </c>
      <c r="J14" s="12">
        <f t="shared" si="2"/>
        <v>372</v>
      </c>
      <c r="L14" s="1">
        <v>7</v>
      </c>
      <c r="M14" s="169" t="s">
        <v>126</v>
      </c>
      <c r="N14" s="170" t="s">
        <v>81</v>
      </c>
      <c r="O14" s="183">
        <v>6</v>
      </c>
      <c r="P14" s="193">
        <v>30</v>
      </c>
      <c r="Q14" s="187">
        <v>26</v>
      </c>
      <c r="R14" s="12">
        <f t="shared" si="0"/>
        <v>4680</v>
      </c>
      <c r="S14" s="185">
        <v>1</v>
      </c>
      <c r="T14" s="12">
        <f t="shared" si="3"/>
        <v>4680</v>
      </c>
    </row>
    <row r="15" spans="1:21" x14ac:dyDescent="0.2">
      <c r="A15" s="1">
        <v>8</v>
      </c>
      <c r="B15" s="169" t="s">
        <v>136</v>
      </c>
      <c r="C15" s="170" t="s">
        <v>133</v>
      </c>
      <c r="D15" s="171">
        <v>525</v>
      </c>
      <c r="E15" s="171" t="s">
        <v>16</v>
      </c>
      <c r="F15" s="183">
        <v>1</v>
      </c>
      <c r="G15" s="187">
        <v>8</v>
      </c>
      <c r="H15" s="12">
        <f t="shared" si="1"/>
        <v>4200</v>
      </c>
      <c r="I15" s="185">
        <v>0.15</v>
      </c>
      <c r="J15" s="12">
        <f t="shared" si="2"/>
        <v>630</v>
      </c>
      <c r="L15" s="1">
        <v>8</v>
      </c>
      <c r="M15" s="169" t="s">
        <v>127</v>
      </c>
      <c r="N15" s="170" t="s">
        <v>79</v>
      </c>
      <c r="O15" s="183">
        <v>4</v>
      </c>
      <c r="P15" s="193">
        <v>30</v>
      </c>
      <c r="Q15" s="187">
        <v>26</v>
      </c>
      <c r="R15" s="12">
        <f t="shared" si="0"/>
        <v>3120</v>
      </c>
      <c r="S15" s="185">
        <v>1</v>
      </c>
      <c r="T15" s="12">
        <f t="shared" si="3"/>
        <v>3120</v>
      </c>
    </row>
    <row r="16" spans="1:21" x14ac:dyDescent="0.2">
      <c r="A16" s="1">
        <v>9</v>
      </c>
      <c r="B16" s="169" t="s">
        <v>146</v>
      </c>
      <c r="C16" s="170" t="s">
        <v>147</v>
      </c>
      <c r="D16" s="171">
        <v>140</v>
      </c>
      <c r="E16" s="171" t="s">
        <v>152</v>
      </c>
      <c r="F16" s="183">
        <v>4.5</v>
      </c>
      <c r="G16" s="187">
        <v>8</v>
      </c>
      <c r="H16" s="12">
        <f t="shared" si="1"/>
        <v>5040</v>
      </c>
      <c r="I16" s="185">
        <v>0.2</v>
      </c>
      <c r="J16" s="12">
        <f t="shared" si="2"/>
        <v>1008</v>
      </c>
      <c r="L16" s="1">
        <v>9</v>
      </c>
      <c r="M16" s="169" t="s">
        <v>151</v>
      </c>
      <c r="N16" s="170" t="s">
        <v>116</v>
      </c>
      <c r="O16" s="183">
        <v>0.5</v>
      </c>
      <c r="P16" s="193">
        <v>30</v>
      </c>
      <c r="Q16" s="187">
        <v>1</v>
      </c>
      <c r="R16" s="12">
        <f t="shared" si="0"/>
        <v>15</v>
      </c>
      <c r="S16" s="185">
        <v>1</v>
      </c>
      <c r="T16" s="12">
        <f t="shared" si="3"/>
        <v>15</v>
      </c>
    </row>
    <row r="17" spans="1:20" x14ac:dyDescent="0.2">
      <c r="A17" s="1">
        <v>10</v>
      </c>
      <c r="B17" s="169" t="s">
        <v>179</v>
      </c>
      <c r="C17" s="170" t="s">
        <v>42</v>
      </c>
      <c r="D17" s="171">
        <v>0</v>
      </c>
      <c r="E17" s="171"/>
      <c r="F17" s="183">
        <v>0</v>
      </c>
      <c r="G17" s="187">
        <v>0</v>
      </c>
      <c r="H17" s="12">
        <f t="shared" si="1"/>
        <v>0</v>
      </c>
      <c r="I17" s="185">
        <v>0</v>
      </c>
      <c r="J17" s="12">
        <f t="shared" si="2"/>
        <v>0</v>
      </c>
      <c r="L17" s="1">
        <v>10</v>
      </c>
      <c r="M17" s="169" t="s">
        <v>179</v>
      </c>
      <c r="N17" s="170" t="s">
        <v>42</v>
      </c>
      <c r="O17" s="183">
        <v>0</v>
      </c>
      <c r="P17" s="193" t="s">
        <v>42</v>
      </c>
      <c r="Q17" s="187">
        <v>0</v>
      </c>
      <c r="R17" s="12">
        <f t="shared" si="0"/>
        <v>0</v>
      </c>
      <c r="S17" s="185">
        <v>0</v>
      </c>
      <c r="T17" s="12">
        <f t="shared" si="3"/>
        <v>0</v>
      </c>
    </row>
    <row r="18" spans="1:20" x14ac:dyDescent="0.2">
      <c r="A18" s="1">
        <v>11</v>
      </c>
      <c r="B18" s="169" t="s">
        <v>179</v>
      </c>
      <c r="C18" s="170" t="s">
        <v>42</v>
      </c>
      <c r="D18" s="171">
        <v>0</v>
      </c>
      <c r="E18" s="171"/>
      <c r="F18" s="183">
        <v>0</v>
      </c>
      <c r="G18" s="187">
        <v>0</v>
      </c>
      <c r="H18" s="12">
        <f t="shared" si="1"/>
        <v>0</v>
      </c>
      <c r="I18" s="185">
        <v>0</v>
      </c>
      <c r="J18" s="12">
        <f t="shared" si="2"/>
        <v>0</v>
      </c>
      <c r="L18" s="1">
        <v>11</v>
      </c>
      <c r="M18" s="169" t="s">
        <v>179</v>
      </c>
      <c r="N18" s="170" t="s">
        <v>42</v>
      </c>
      <c r="O18" s="183">
        <v>0</v>
      </c>
      <c r="P18" s="193" t="s">
        <v>42</v>
      </c>
      <c r="Q18" s="187">
        <v>0</v>
      </c>
      <c r="R18" s="12">
        <f t="shared" si="0"/>
        <v>0</v>
      </c>
      <c r="S18" s="185">
        <v>0</v>
      </c>
      <c r="T18" s="12">
        <f t="shared" si="3"/>
        <v>0</v>
      </c>
    </row>
    <row r="19" spans="1:20" x14ac:dyDescent="0.2">
      <c r="A19" s="1">
        <v>12</v>
      </c>
      <c r="B19" s="169" t="s">
        <v>179</v>
      </c>
      <c r="C19" s="170" t="s">
        <v>42</v>
      </c>
      <c r="D19" s="171">
        <v>0</v>
      </c>
      <c r="E19" s="171"/>
      <c r="F19" s="183">
        <v>0</v>
      </c>
      <c r="G19" s="187">
        <v>0</v>
      </c>
      <c r="H19" s="12">
        <f t="shared" si="1"/>
        <v>0</v>
      </c>
      <c r="I19" s="185">
        <v>0</v>
      </c>
      <c r="J19" s="12">
        <f t="shared" si="2"/>
        <v>0</v>
      </c>
      <c r="L19" s="1">
        <v>12</v>
      </c>
      <c r="M19" s="169" t="s">
        <v>179</v>
      </c>
      <c r="N19" s="170" t="s">
        <v>42</v>
      </c>
      <c r="O19" s="183">
        <v>0</v>
      </c>
      <c r="P19" s="193" t="s">
        <v>42</v>
      </c>
      <c r="Q19" s="187">
        <v>0</v>
      </c>
      <c r="R19" s="12">
        <f t="shared" si="0"/>
        <v>0</v>
      </c>
      <c r="S19" s="185">
        <v>0</v>
      </c>
      <c r="T19" s="12">
        <f t="shared" si="3"/>
        <v>0</v>
      </c>
    </row>
    <row r="20" spans="1:20" x14ac:dyDescent="0.2">
      <c r="A20" s="1">
        <v>13</v>
      </c>
      <c r="B20" s="169" t="s">
        <v>179</v>
      </c>
      <c r="C20" s="170" t="s">
        <v>42</v>
      </c>
      <c r="D20" s="171">
        <v>0</v>
      </c>
      <c r="E20" s="171"/>
      <c r="F20" s="183">
        <v>0</v>
      </c>
      <c r="G20" s="187">
        <v>0</v>
      </c>
      <c r="H20" s="12">
        <f t="shared" si="1"/>
        <v>0</v>
      </c>
      <c r="I20" s="185">
        <v>0</v>
      </c>
      <c r="J20" s="12">
        <f t="shared" si="2"/>
        <v>0</v>
      </c>
      <c r="L20" s="1">
        <v>13</v>
      </c>
      <c r="M20" s="169" t="s">
        <v>179</v>
      </c>
      <c r="N20" s="170" t="s">
        <v>42</v>
      </c>
      <c r="O20" s="183">
        <v>0</v>
      </c>
      <c r="P20" s="193" t="s">
        <v>42</v>
      </c>
      <c r="Q20" s="187">
        <v>0</v>
      </c>
      <c r="R20" s="12">
        <f t="shared" si="0"/>
        <v>0</v>
      </c>
      <c r="S20" s="185">
        <v>0</v>
      </c>
      <c r="T20" s="12">
        <f t="shared" si="3"/>
        <v>0</v>
      </c>
    </row>
    <row r="21" spans="1:20" x14ac:dyDescent="0.2">
      <c r="A21" s="1">
        <v>14</v>
      </c>
      <c r="B21" s="169" t="s">
        <v>179</v>
      </c>
      <c r="C21" s="170" t="s">
        <v>42</v>
      </c>
      <c r="D21" s="171">
        <v>0</v>
      </c>
      <c r="E21" s="171"/>
      <c r="F21" s="183">
        <v>0</v>
      </c>
      <c r="G21" s="187">
        <v>0</v>
      </c>
      <c r="H21" s="12">
        <f t="shared" si="1"/>
        <v>0</v>
      </c>
      <c r="I21" s="185">
        <v>0</v>
      </c>
      <c r="J21" s="12">
        <f t="shared" si="2"/>
        <v>0</v>
      </c>
      <c r="L21" s="1">
        <v>14</v>
      </c>
      <c r="M21" s="169" t="s">
        <v>179</v>
      </c>
      <c r="N21" s="170" t="s">
        <v>42</v>
      </c>
      <c r="O21" s="183">
        <v>0</v>
      </c>
      <c r="P21" s="193" t="s">
        <v>42</v>
      </c>
      <c r="Q21" s="187">
        <v>0</v>
      </c>
      <c r="R21" s="12">
        <f t="shared" si="0"/>
        <v>0</v>
      </c>
      <c r="S21" s="185">
        <v>0</v>
      </c>
      <c r="T21" s="12">
        <f t="shared" si="3"/>
        <v>0</v>
      </c>
    </row>
    <row r="22" spans="1:20" x14ac:dyDescent="0.2">
      <c r="A22" s="1">
        <v>15</v>
      </c>
      <c r="B22" s="169" t="s">
        <v>179</v>
      </c>
      <c r="C22" s="170" t="s">
        <v>42</v>
      </c>
      <c r="D22" s="171">
        <v>0</v>
      </c>
      <c r="E22" s="171"/>
      <c r="F22" s="183">
        <v>0</v>
      </c>
      <c r="G22" s="187">
        <v>0</v>
      </c>
      <c r="H22" s="12">
        <f t="shared" si="1"/>
        <v>0</v>
      </c>
      <c r="I22" s="185">
        <v>0</v>
      </c>
      <c r="J22" s="12">
        <f t="shared" si="2"/>
        <v>0</v>
      </c>
      <c r="L22" s="1">
        <v>15</v>
      </c>
      <c r="M22" s="169" t="s">
        <v>179</v>
      </c>
      <c r="N22" s="170" t="s">
        <v>42</v>
      </c>
      <c r="O22" s="183">
        <v>0</v>
      </c>
      <c r="P22" s="193" t="s">
        <v>42</v>
      </c>
      <c r="Q22" s="187">
        <v>0</v>
      </c>
      <c r="R22" s="12">
        <f t="shared" si="0"/>
        <v>0</v>
      </c>
      <c r="S22" s="185">
        <v>0</v>
      </c>
      <c r="T22" s="12">
        <f t="shared" si="3"/>
        <v>0</v>
      </c>
    </row>
    <row r="23" spans="1:20" x14ac:dyDescent="0.2">
      <c r="A23" s="1">
        <v>16</v>
      </c>
      <c r="B23" s="169" t="s">
        <v>179</v>
      </c>
      <c r="C23" s="170" t="s">
        <v>42</v>
      </c>
      <c r="D23" s="171">
        <v>0</v>
      </c>
      <c r="E23" s="171"/>
      <c r="F23" s="183">
        <v>0</v>
      </c>
      <c r="G23" s="187">
        <v>0</v>
      </c>
      <c r="H23" s="12">
        <f t="shared" si="1"/>
        <v>0</v>
      </c>
      <c r="I23" s="185">
        <v>0</v>
      </c>
      <c r="J23" s="12">
        <f t="shared" si="2"/>
        <v>0</v>
      </c>
      <c r="L23" s="1">
        <v>16</v>
      </c>
      <c r="M23" s="169" t="s">
        <v>179</v>
      </c>
      <c r="N23" s="170" t="s">
        <v>42</v>
      </c>
      <c r="O23" s="183">
        <v>0</v>
      </c>
      <c r="P23" s="193" t="s">
        <v>42</v>
      </c>
      <c r="Q23" s="187">
        <v>0</v>
      </c>
      <c r="R23" s="12">
        <f t="shared" si="0"/>
        <v>0</v>
      </c>
      <c r="S23" s="185">
        <v>0</v>
      </c>
      <c r="T23" s="12">
        <f t="shared" si="3"/>
        <v>0</v>
      </c>
    </row>
    <row r="24" spans="1:20" x14ac:dyDescent="0.2">
      <c r="A24" s="1">
        <v>17</v>
      </c>
      <c r="B24" s="169" t="s">
        <v>179</v>
      </c>
      <c r="C24" s="170" t="s">
        <v>42</v>
      </c>
      <c r="D24" s="171">
        <v>0</v>
      </c>
      <c r="E24" s="171"/>
      <c r="F24" s="183">
        <v>0</v>
      </c>
      <c r="G24" s="187">
        <v>0</v>
      </c>
      <c r="H24" s="12">
        <f t="shared" si="1"/>
        <v>0</v>
      </c>
      <c r="I24" s="185">
        <v>0</v>
      </c>
      <c r="J24" s="12">
        <f t="shared" si="2"/>
        <v>0</v>
      </c>
      <c r="L24" s="1">
        <v>17</v>
      </c>
      <c r="M24" s="169" t="s">
        <v>179</v>
      </c>
      <c r="N24" s="170" t="s">
        <v>42</v>
      </c>
      <c r="O24" s="183">
        <v>0</v>
      </c>
      <c r="P24" s="193" t="s">
        <v>42</v>
      </c>
      <c r="Q24" s="187">
        <v>0</v>
      </c>
      <c r="R24" s="12">
        <f t="shared" si="0"/>
        <v>0</v>
      </c>
      <c r="S24" s="185">
        <v>0</v>
      </c>
      <c r="T24" s="12">
        <f t="shared" si="3"/>
        <v>0</v>
      </c>
    </row>
    <row r="25" spans="1:20" x14ac:dyDescent="0.2">
      <c r="A25" s="1">
        <v>18</v>
      </c>
      <c r="B25" s="169" t="s">
        <v>179</v>
      </c>
      <c r="C25" s="170" t="s">
        <v>42</v>
      </c>
      <c r="D25" s="188">
        <v>0</v>
      </c>
      <c r="E25" s="171"/>
      <c r="F25" s="183">
        <v>0</v>
      </c>
      <c r="G25" s="187">
        <v>0</v>
      </c>
      <c r="H25" s="12">
        <f t="shared" si="1"/>
        <v>0</v>
      </c>
      <c r="I25" s="185">
        <v>0</v>
      </c>
      <c r="J25" s="12">
        <f t="shared" si="2"/>
        <v>0</v>
      </c>
      <c r="L25" s="1">
        <v>18</v>
      </c>
      <c r="M25" s="169" t="s">
        <v>179</v>
      </c>
      <c r="N25" s="170" t="s">
        <v>42</v>
      </c>
      <c r="O25" s="183">
        <v>0</v>
      </c>
      <c r="P25" s="193" t="s">
        <v>42</v>
      </c>
      <c r="Q25" s="187">
        <v>0</v>
      </c>
      <c r="R25" s="12">
        <f t="shared" si="0"/>
        <v>0</v>
      </c>
      <c r="S25" s="185">
        <v>0</v>
      </c>
      <c r="T25" s="12">
        <f t="shared" si="3"/>
        <v>0</v>
      </c>
    </row>
    <row r="26" spans="1:20" x14ac:dyDescent="0.2">
      <c r="A26" s="1">
        <v>19</v>
      </c>
      <c r="B26" s="169" t="s">
        <v>179</v>
      </c>
      <c r="C26" s="170" t="s">
        <v>42</v>
      </c>
      <c r="D26" s="188">
        <v>0</v>
      </c>
      <c r="E26" s="171"/>
      <c r="F26" s="183">
        <v>0</v>
      </c>
      <c r="G26" s="187">
        <v>0</v>
      </c>
      <c r="H26" s="12">
        <f t="shared" si="1"/>
        <v>0</v>
      </c>
      <c r="I26" s="185">
        <v>0</v>
      </c>
      <c r="J26" s="12">
        <f t="shared" si="2"/>
        <v>0</v>
      </c>
      <c r="L26" s="1">
        <v>19</v>
      </c>
      <c r="M26" s="169" t="s">
        <v>179</v>
      </c>
      <c r="N26" s="170" t="s">
        <v>42</v>
      </c>
      <c r="O26" s="183">
        <v>0</v>
      </c>
      <c r="P26" s="193" t="s">
        <v>42</v>
      </c>
      <c r="Q26" s="187">
        <v>0</v>
      </c>
      <c r="R26" s="12">
        <f t="shared" si="0"/>
        <v>0</v>
      </c>
      <c r="S26" s="185">
        <v>0</v>
      </c>
      <c r="T26" s="12">
        <f t="shared" si="3"/>
        <v>0</v>
      </c>
    </row>
    <row r="27" spans="1:20" x14ac:dyDescent="0.2">
      <c r="A27" s="1">
        <v>20</v>
      </c>
      <c r="B27" s="169" t="s">
        <v>179</v>
      </c>
      <c r="C27" s="170" t="s">
        <v>42</v>
      </c>
      <c r="D27" s="188">
        <v>0</v>
      </c>
      <c r="E27" s="171"/>
      <c r="F27" s="183">
        <v>0</v>
      </c>
      <c r="G27" s="187">
        <v>0</v>
      </c>
      <c r="H27" s="12">
        <f t="shared" si="1"/>
        <v>0</v>
      </c>
      <c r="I27" s="185">
        <v>0</v>
      </c>
      <c r="J27" s="12">
        <f t="shared" si="2"/>
        <v>0</v>
      </c>
      <c r="L27" s="1">
        <v>20</v>
      </c>
      <c r="M27" s="169" t="s">
        <v>179</v>
      </c>
      <c r="N27" s="170" t="s">
        <v>42</v>
      </c>
      <c r="O27" s="183">
        <v>0</v>
      </c>
      <c r="P27" s="193" t="s">
        <v>42</v>
      </c>
      <c r="Q27" s="187">
        <v>0</v>
      </c>
      <c r="R27" s="12">
        <f t="shared" si="0"/>
        <v>0</v>
      </c>
      <c r="S27" s="185">
        <v>0</v>
      </c>
      <c r="T27" s="12">
        <f t="shared" si="3"/>
        <v>0</v>
      </c>
    </row>
    <row r="28" spans="1:20" x14ac:dyDescent="0.2">
      <c r="A28" s="1">
        <v>21</v>
      </c>
      <c r="B28" s="169" t="s">
        <v>179</v>
      </c>
      <c r="C28" s="170" t="s">
        <v>42</v>
      </c>
      <c r="D28" s="188">
        <v>0</v>
      </c>
      <c r="E28" s="171"/>
      <c r="F28" s="183">
        <v>0</v>
      </c>
      <c r="G28" s="187">
        <v>0</v>
      </c>
      <c r="H28" s="12">
        <f t="shared" si="1"/>
        <v>0</v>
      </c>
      <c r="I28" s="185">
        <v>0</v>
      </c>
      <c r="J28" s="12">
        <f t="shared" si="2"/>
        <v>0</v>
      </c>
      <c r="L28" s="1">
        <v>21</v>
      </c>
      <c r="M28" s="169" t="s">
        <v>179</v>
      </c>
      <c r="N28" s="170" t="s">
        <v>42</v>
      </c>
      <c r="O28" s="183">
        <v>0</v>
      </c>
      <c r="P28" s="193" t="s">
        <v>42</v>
      </c>
      <c r="Q28" s="187">
        <v>0</v>
      </c>
      <c r="R28" s="12">
        <f t="shared" si="0"/>
        <v>0</v>
      </c>
      <c r="S28" s="185">
        <v>0</v>
      </c>
      <c r="T28" s="12">
        <f t="shared" si="3"/>
        <v>0</v>
      </c>
    </row>
    <row r="29" spans="1:20" x14ac:dyDescent="0.2">
      <c r="A29" s="1">
        <v>22</v>
      </c>
      <c r="B29" s="169" t="s">
        <v>179</v>
      </c>
      <c r="C29" s="170" t="s">
        <v>42</v>
      </c>
      <c r="D29" s="188">
        <v>0</v>
      </c>
      <c r="E29" s="171"/>
      <c r="F29" s="183">
        <v>0</v>
      </c>
      <c r="G29" s="187">
        <v>0</v>
      </c>
      <c r="H29" s="12">
        <f t="shared" si="1"/>
        <v>0</v>
      </c>
      <c r="I29" s="185">
        <v>0</v>
      </c>
      <c r="J29" s="12">
        <f t="shared" si="2"/>
        <v>0</v>
      </c>
      <c r="L29" s="1">
        <v>22</v>
      </c>
      <c r="M29" s="169" t="s">
        <v>179</v>
      </c>
      <c r="N29" s="170" t="s">
        <v>42</v>
      </c>
      <c r="O29" s="183">
        <v>0</v>
      </c>
      <c r="P29" s="193" t="s">
        <v>42</v>
      </c>
      <c r="Q29" s="187">
        <v>0</v>
      </c>
      <c r="R29" s="12">
        <f t="shared" si="0"/>
        <v>0</v>
      </c>
      <c r="S29" s="185">
        <v>0</v>
      </c>
      <c r="T29" s="12">
        <f t="shared" si="3"/>
        <v>0</v>
      </c>
    </row>
    <row r="30" spans="1:20" x14ac:dyDescent="0.2">
      <c r="A30" s="1">
        <v>23</v>
      </c>
      <c r="B30" s="169" t="s">
        <v>179</v>
      </c>
      <c r="C30" s="170" t="s">
        <v>42</v>
      </c>
      <c r="D30" s="188">
        <v>0</v>
      </c>
      <c r="E30" s="171"/>
      <c r="F30" s="183">
        <v>0</v>
      </c>
      <c r="G30" s="187">
        <v>0</v>
      </c>
      <c r="H30" s="12">
        <f t="shared" si="1"/>
        <v>0</v>
      </c>
      <c r="I30" s="185">
        <v>0</v>
      </c>
      <c r="J30" s="12">
        <f t="shared" si="2"/>
        <v>0</v>
      </c>
      <c r="L30" s="1">
        <v>23</v>
      </c>
      <c r="M30" s="169" t="s">
        <v>179</v>
      </c>
      <c r="N30" s="170" t="s">
        <v>42</v>
      </c>
      <c r="O30" s="183">
        <v>0</v>
      </c>
      <c r="P30" s="193" t="s">
        <v>42</v>
      </c>
      <c r="Q30" s="187">
        <v>0</v>
      </c>
      <c r="R30" s="12">
        <f t="shared" si="0"/>
        <v>0</v>
      </c>
      <c r="S30" s="185">
        <v>0</v>
      </c>
      <c r="T30" s="12">
        <f t="shared" si="3"/>
        <v>0</v>
      </c>
    </row>
    <row r="31" spans="1:20" x14ac:dyDescent="0.2">
      <c r="A31" s="1">
        <v>24</v>
      </c>
      <c r="B31" s="169" t="s">
        <v>179</v>
      </c>
      <c r="C31" s="170" t="s">
        <v>42</v>
      </c>
      <c r="D31" s="188">
        <v>0</v>
      </c>
      <c r="E31" s="171"/>
      <c r="F31" s="183">
        <v>0</v>
      </c>
      <c r="G31" s="187">
        <v>0</v>
      </c>
      <c r="H31" s="12">
        <f t="shared" si="1"/>
        <v>0</v>
      </c>
      <c r="I31" s="185">
        <v>0</v>
      </c>
      <c r="J31" s="12">
        <f t="shared" si="2"/>
        <v>0</v>
      </c>
      <c r="L31" s="1">
        <v>24</v>
      </c>
      <c r="M31" s="169" t="s">
        <v>179</v>
      </c>
      <c r="N31" s="170" t="s">
        <v>42</v>
      </c>
      <c r="O31" s="183">
        <v>0</v>
      </c>
      <c r="P31" s="193" t="s">
        <v>42</v>
      </c>
      <c r="Q31" s="187">
        <v>0</v>
      </c>
      <c r="R31" s="12">
        <f t="shared" si="0"/>
        <v>0</v>
      </c>
      <c r="S31" s="185">
        <v>0</v>
      </c>
      <c r="T31" s="12">
        <f t="shared" si="3"/>
        <v>0</v>
      </c>
    </row>
    <row r="32" spans="1:20" x14ac:dyDescent="0.2">
      <c r="A32" s="1">
        <v>25</v>
      </c>
      <c r="B32" s="169" t="s">
        <v>179</v>
      </c>
      <c r="C32" s="170" t="s">
        <v>42</v>
      </c>
      <c r="D32" s="188">
        <v>0</v>
      </c>
      <c r="E32" s="171"/>
      <c r="F32" s="183">
        <v>0</v>
      </c>
      <c r="G32" s="187">
        <v>0</v>
      </c>
      <c r="H32" s="12">
        <f t="shared" si="1"/>
        <v>0</v>
      </c>
      <c r="I32" s="185">
        <v>0</v>
      </c>
      <c r="J32" s="12">
        <f t="shared" si="2"/>
        <v>0</v>
      </c>
      <c r="L32" s="1">
        <v>25</v>
      </c>
      <c r="M32" s="169" t="s">
        <v>179</v>
      </c>
      <c r="N32" s="170" t="s">
        <v>42</v>
      </c>
      <c r="O32" s="183">
        <v>0</v>
      </c>
      <c r="P32" s="193" t="s">
        <v>42</v>
      </c>
      <c r="Q32" s="187">
        <v>0</v>
      </c>
      <c r="R32" s="12">
        <f t="shared" si="0"/>
        <v>0</v>
      </c>
      <c r="S32" s="185">
        <v>0</v>
      </c>
      <c r="T32" s="12">
        <f t="shared" si="3"/>
        <v>0</v>
      </c>
    </row>
    <row r="33" spans="1:20" x14ac:dyDescent="0.2">
      <c r="A33" s="1">
        <v>26</v>
      </c>
      <c r="B33" s="169" t="s">
        <v>179</v>
      </c>
      <c r="C33" s="170" t="s">
        <v>42</v>
      </c>
      <c r="D33" s="188">
        <v>0</v>
      </c>
      <c r="E33" s="171"/>
      <c r="F33" s="183">
        <v>0</v>
      </c>
      <c r="G33" s="187">
        <v>0</v>
      </c>
      <c r="H33" s="12">
        <f t="shared" si="1"/>
        <v>0</v>
      </c>
      <c r="I33" s="185">
        <v>0</v>
      </c>
      <c r="J33" s="12">
        <f t="shared" si="2"/>
        <v>0</v>
      </c>
      <c r="L33" s="1">
        <v>26</v>
      </c>
      <c r="M33" s="169" t="s">
        <v>179</v>
      </c>
      <c r="N33" s="170" t="s">
        <v>42</v>
      </c>
      <c r="O33" s="183">
        <v>0</v>
      </c>
      <c r="P33" s="193" t="s">
        <v>42</v>
      </c>
      <c r="Q33" s="187">
        <v>0</v>
      </c>
      <c r="R33" s="12">
        <f t="shared" si="0"/>
        <v>0</v>
      </c>
      <c r="S33" s="185">
        <v>0</v>
      </c>
      <c r="T33" s="12">
        <f t="shared" si="3"/>
        <v>0</v>
      </c>
    </row>
    <row r="34" spans="1:20" x14ac:dyDescent="0.2">
      <c r="A34" s="1">
        <v>27</v>
      </c>
      <c r="B34" s="169" t="s">
        <v>179</v>
      </c>
      <c r="C34" s="170" t="s">
        <v>42</v>
      </c>
      <c r="D34" s="188">
        <v>0</v>
      </c>
      <c r="E34" s="171"/>
      <c r="F34" s="183">
        <v>0</v>
      </c>
      <c r="G34" s="187">
        <v>0</v>
      </c>
      <c r="H34" s="12">
        <f t="shared" si="1"/>
        <v>0</v>
      </c>
      <c r="I34" s="185">
        <v>0</v>
      </c>
      <c r="J34" s="12">
        <f t="shared" si="2"/>
        <v>0</v>
      </c>
      <c r="L34" s="1">
        <v>27</v>
      </c>
      <c r="M34" s="169" t="s">
        <v>179</v>
      </c>
      <c r="N34" s="170" t="s">
        <v>42</v>
      </c>
      <c r="O34" s="183">
        <v>0</v>
      </c>
      <c r="P34" s="193" t="s">
        <v>42</v>
      </c>
      <c r="Q34" s="187">
        <v>0</v>
      </c>
      <c r="R34" s="12">
        <f t="shared" si="0"/>
        <v>0</v>
      </c>
      <c r="S34" s="185">
        <v>0</v>
      </c>
      <c r="T34" s="12">
        <f t="shared" si="3"/>
        <v>0</v>
      </c>
    </row>
    <row r="35" spans="1:20" x14ac:dyDescent="0.2">
      <c r="A35" s="1">
        <v>28</v>
      </c>
      <c r="B35" s="169" t="s">
        <v>179</v>
      </c>
      <c r="C35" s="170" t="s">
        <v>42</v>
      </c>
      <c r="D35" s="188">
        <v>0</v>
      </c>
      <c r="E35" s="171"/>
      <c r="F35" s="183">
        <v>0</v>
      </c>
      <c r="G35" s="187">
        <v>0</v>
      </c>
      <c r="H35" s="12">
        <f t="shared" si="1"/>
        <v>0</v>
      </c>
      <c r="I35" s="185">
        <v>0</v>
      </c>
      <c r="J35" s="12">
        <f t="shared" si="2"/>
        <v>0</v>
      </c>
      <c r="L35" s="1">
        <v>28</v>
      </c>
      <c r="M35" s="169" t="s">
        <v>179</v>
      </c>
      <c r="N35" s="170" t="s">
        <v>42</v>
      </c>
      <c r="O35" s="183">
        <v>0</v>
      </c>
      <c r="P35" s="193" t="s">
        <v>42</v>
      </c>
      <c r="Q35" s="187">
        <v>0</v>
      </c>
      <c r="R35" s="12">
        <f t="shared" si="0"/>
        <v>0</v>
      </c>
      <c r="S35" s="185">
        <v>0</v>
      </c>
      <c r="T35" s="12">
        <f t="shared" si="3"/>
        <v>0</v>
      </c>
    </row>
    <row r="36" spans="1:20" x14ac:dyDescent="0.2">
      <c r="A36" s="1">
        <v>29</v>
      </c>
      <c r="B36" s="169" t="s">
        <v>179</v>
      </c>
      <c r="C36" s="170" t="s">
        <v>42</v>
      </c>
      <c r="D36" s="188">
        <v>0</v>
      </c>
      <c r="E36" s="171"/>
      <c r="F36" s="183">
        <v>0</v>
      </c>
      <c r="G36" s="187">
        <v>0</v>
      </c>
      <c r="H36" s="12">
        <f t="shared" si="1"/>
        <v>0</v>
      </c>
      <c r="I36" s="185">
        <v>0</v>
      </c>
      <c r="J36" s="12">
        <f t="shared" si="2"/>
        <v>0</v>
      </c>
      <c r="L36" s="1">
        <v>29</v>
      </c>
      <c r="M36" s="169" t="s">
        <v>179</v>
      </c>
      <c r="N36" s="170" t="s">
        <v>42</v>
      </c>
      <c r="O36" s="183">
        <v>0</v>
      </c>
      <c r="P36" s="193" t="s">
        <v>42</v>
      </c>
      <c r="Q36" s="187">
        <v>0</v>
      </c>
      <c r="R36" s="12">
        <f t="shared" si="0"/>
        <v>0</v>
      </c>
      <c r="S36" s="185">
        <v>0</v>
      </c>
      <c r="T36" s="12">
        <f t="shared" si="3"/>
        <v>0</v>
      </c>
    </row>
    <row r="37" spans="1:20" x14ac:dyDescent="0.2">
      <c r="A37" s="1">
        <v>30</v>
      </c>
      <c r="B37" s="169" t="s">
        <v>179</v>
      </c>
      <c r="C37" s="170" t="s">
        <v>42</v>
      </c>
      <c r="D37" s="188">
        <v>0</v>
      </c>
      <c r="E37" s="171"/>
      <c r="F37" s="183">
        <v>0</v>
      </c>
      <c r="G37" s="187">
        <v>0</v>
      </c>
      <c r="H37" s="12">
        <f t="shared" si="1"/>
        <v>0</v>
      </c>
      <c r="I37" s="185">
        <v>0</v>
      </c>
      <c r="J37" s="12">
        <f t="shared" si="2"/>
        <v>0</v>
      </c>
      <c r="L37" s="1">
        <v>30</v>
      </c>
      <c r="M37" s="169" t="s">
        <v>179</v>
      </c>
      <c r="N37" s="170" t="s">
        <v>42</v>
      </c>
      <c r="O37" s="183">
        <v>0</v>
      </c>
      <c r="P37" s="193" t="s">
        <v>42</v>
      </c>
      <c r="Q37" s="187">
        <v>0</v>
      </c>
      <c r="R37" s="12">
        <f t="shared" si="0"/>
        <v>0</v>
      </c>
      <c r="S37" s="185">
        <v>0</v>
      </c>
      <c r="T37" s="12">
        <f t="shared" si="3"/>
        <v>0</v>
      </c>
    </row>
    <row r="38" spans="1:20" x14ac:dyDescent="0.2">
      <c r="A38" s="1">
        <v>31</v>
      </c>
      <c r="B38" s="169" t="s">
        <v>179</v>
      </c>
      <c r="C38" s="170" t="s">
        <v>42</v>
      </c>
      <c r="D38" s="188">
        <v>0</v>
      </c>
      <c r="E38" s="171"/>
      <c r="F38" s="183">
        <v>0</v>
      </c>
      <c r="G38" s="187">
        <v>0</v>
      </c>
      <c r="H38" s="12">
        <f t="shared" si="1"/>
        <v>0</v>
      </c>
      <c r="I38" s="185">
        <v>0</v>
      </c>
      <c r="J38" s="12">
        <f t="shared" si="2"/>
        <v>0</v>
      </c>
      <c r="L38" s="1">
        <v>31</v>
      </c>
      <c r="M38" s="169" t="s">
        <v>179</v>
      </c>
      <c r="N38" s="170" t="s">
        <v>42</v>
      </c>
      <c r="O38" s="183">
        <v>0</v>
      </c>
      <c r="P38" s="193" t="s">
        <v>42</v>
      </c>
      <c r="Q38" s="187">
        <v>0</v>
      </c>
      <c r="R38" s="12">
        <f t="shared" si="0"/>
        <v>0</v>
      </c>
      <c r="S38" s="185">
        <v>0</v>
      </c>
      <c r="T38" s="12">
        <f t="shared" si="3"/>
        <v>0</v>
      </c>
    </row>
    <row r="39" spans="1:20" x14ac:dyDescent="0.2">
      <c r="A39" s="1">
        <v>32</v>
      </c>
      <c r="B39" s="169" t="s">
        <v>179</v>
      </c>
      <c r="C39" s="170" t="s">
        <v>42</v>
      </c>
      <c r="D39" s="188">
        <v>0</v>
      </c>
      <c r="E39" s="171"/>
      <c r="F39" s="183">
        <v>0</v>
      </c>
      <c r="G39" s="187">
        <v>0</v>
      </c>
      <c r="H39" s="12">
        <f t="shared" si="1"/>
        <v>0</v>
      </c>
      <c r="I39" s="185">
        <v>0</v>
      </c>
      <c r="J39" s="12">
        <f t="shared" si="2"/>
        <v>0</v>
      </c>
      <c r="L39" s="1">
        <v>32</v>
      </c>
      <c r="M39" s="169" t="s">
        <v>179</v>
      </c>
      <c r="N39" s="170" t="s">
        <v>42</v>
      </c>
      <c r="O39" s="183">
        <v>0</v>
      </c>
      <c r="P39" s="193" t="s">
        <v>42</v>
      </c>
      <c r="Q39" s="187">
        <v>0</v>
      </c>
      <c r="R39" s="12">
        <f t="shared" si="0"/>
        <v>0</v>
      </c>
      <c r="S39" s="185">
        <v>0</v>
      </c>
      <c r="T39" s="12">
        <f t="shared" si="3"/>
        <v>0</v>
      </c>
    </row>
    <row r="40" spans="1:20" x14ac:dyDescent="0.2">
      <c r="A40" s="1">
        <v>33</v>
      </c>
      <c r="B40" s="169" t="s">
        <v>179</v>
      </c>
      <c r="C40" s="170" t="s">
        <v>42</v>
      </c>
      <c r="D40" s="188">
        <v>0</v>
      </c>
      <c r="E40" s="171"/>
      <c r="F40" s="183">
        <v>0</v>
      </c>
      <c r="G40" s="187">
        <v>0</v>
      </c>
      <c r="H40" s="12">
        <f t="shared" si="1"/>
        <v>0</v>
      </c>
      <c r="I40" s="185">
        <v>0</v>
      </c>
      <c r="J40" s="12">
        <f t="shared" si="2"/>
        <v>0</v>
      </c>
      <c r="L40" s="1">
        <v>33</v>
      </c>
      <c r="M40" s="169" t="s">
        <v>179</v>
      </c>
      <c r="N40" s="170" t="s">
        <v>42</v>
      </c>
      <c r="O40" s="183">
        <v>0</v>
      </c>
      <c r="P40" s="193" t="s">
        <v>42</v>
      </c>
      <c r="Q40" s="187">
        <v>0</v>
      </c>
      <c r="R40" s="12">
        <f t="shared" si="0"/>
        <v>0</v>
      </c>
      <c r="S40" s="185">
        <v>0</v>
      </c>
      <c r="T40" s="12">
        <f t="shared" si="3"/>
        <v>0</v>
      </c>
    </row>
    <row r="41" spans="1:20" x14ac:dyDescent="0.2">
      <c r="A41" s="1">
        <v>34</v>
      </c>
      <c r="B41" s="169" t="s">
        <v>179</v>
      </c>
      <c r="C41" s="170" t="s">
        <v>42</v>
      </c>
      <c r="D41" s="188">
        <v>0</v>
      </c>
      <c r="E41" s="171"/>
      <c r="F41" s="183">
        <v>0</v>
      </c>
      <c r="G41" s="187">
        <v>0</v>
      </c>
      <c r="H41" s="12">
        <f t="shared" si="1"/>
        <v>0</v>
      </c>
      <c r="I41" s="185">
        <v>0</v>
      </c>
      <c r="J41" s="12">
        <f t="shared" si="2"/>
        <v>0</v>
      </c>
      <c r="L41" s="1">
        <v>34</v>
      </c>
      <c r="M41" s="169" t="s">
        <v>179</v>
      </c>
      <c r="N41" s="170" t="s">
        <v>42</v>
      </c>
      <c r="O41" s="183">
        <v>0</v>
      </c>
      <c r="P41" s="193" t="s">
        <v>42</v>
      </c>
      <c r="Q41" s="187">
        <v>0</v>
      </c>
      <c r="R41" s="12">
        <f t="shared" si="0"/>
        <v>0</v>
      </c>
      <c r="S41" s="185">
        <v>0</v>
      </c>
      <c r="T41" s="12">
        <f t="shared" si="3"/>
        <v>0</v>
      </c>
    </row>
    <row r="42" spans="1:20" ht="15" thickBot="1" x14ac:dyDescent="0.25">
      <c r="A42" s="1">
        <v>35</v>
      </c>
      <c r="B42" s="175" t="s">
        <v>179</v>
      </c>
      <c r="C42" s="170" t="s">
        <v>42</v>
      </c>
      <c r="D42" s="177">
        <v>0</v>
      </c>
      <c r="E42" s="177"/>
      <c r="F42" s="184">
        <v>0</v>
      </c>
      <c r="G42" s="189">
        <v>0</v>
      </c>
      <c r="H42" s="14">
        <f t="shared" si="1"/>
        <v>0</v>
      </c>
      <c r="I42" s="186">
        <v>0</v>
      </c>
      <c r="J42" s="14">
        <f t="shared" si="2"/>
        <v>0</v>
      </c>
      <c r="L42" s="1">
        <v>35</v>
      </c>
      <c r="M42" s="175" t="s">
        <v>179</v>
      </c>
      <c r="N42" s="170" t="s">
        <v>42</v>
      </c>
      <c r="O42" s="184">
        <v>0</v>
      </c>
      <c r="P42" s="194" t="s">
        <v>42</v>
      </c>
      <c r="Q42" s="189">
        <v>0</v>
      </c>
      <c r="R42" s="14">
        <f t="shared" si="0"/>
        <v>0</v>
      </c>
      <c r="S42" s="186">
        <v>0</v>
      </c>
      <c r="T42" s="14">
        <f t="shared" si="3"/>
        <v>0</v>
      </c>
    </row>
    <row r="43" spans="1:20" ht="15" thickTop="1" x14ac:dyDescent="0.2">
      <c r="B43" s="227" t="s">
        <v>27</v>
      </c>
      <c r="C43" s="228"/>
      <c r="D43" s="17"/>
      <c r="E43" s="17"/>
      <c r="F43" s="17"/>
      <c r="G43" s="17"/>
      <c r="H43" s="17">
        <f>SUM(H8:H42)</f>
        <v>24805</v>
      </c>
      <c r="I43" s="17"/>
      <c r="J43" s="17">
        <f>SUM(J8:J42)</f>
        <v>5915</v>
      </c>
      <c r="M43" s="227" t="s">
        <v>28</v>
      </c>
      <c r="N43" s="228"/>
      <c r="O43" s="17">
        <f>SUM(O8:O42)</f>
        <v>20.5</v>
      </c>
      <c r="P43" s="17"/>
      <c r="Q43" s="17"/>
      <c r="R43" s="17">
        <f>SUM(R8:R42)</f>
        <v>11115</v>
      </c>
      <c r="S43" s="17"/>
      <c r="T43" s="17">
        <f>SUM(T8:T42)</f>
        <v>8463</v>
      </c>
    </row>
  </sheetData>
  <sheetProtection algorithmName="SHA-512" hashValue="VIXxgXAoB8ueC0kh0uJTWqPopUeedzSmATios4jKQ3yAP5BYO0uUi7D3dhGso5ycRHZJA7UOjiChEWliHrAUvA==" saltValue="0sZbXESAX5E/z7hkNVWABQ==" spinCount="100000" sheet="1" objects="1" scenarios="1" formatCells="0" selectLockedCells="1"/>
  <mergeCells count="2">
    <mergeCell ref="B43:C43"/>
    <mergeCell ref="M43:N43"/>
  </mergeCells>
  <phoneticPr fontId="2" type="noConversion"/>
  <dataValidations count="2">
    <dataValidation type="list" allowBlank="1" showInputMessage="1" showErrorMessage="1" sqref="G8:G42 Q8:Q42" xr:uid="{5303E49E-3564-4A1E-AC30-EA656799014C}">
      <formula1>$G$1:$G$3</formula1>
    </dataValidation>
    <dataValidation type="list" allowBlank="1" showInputMessage="1" showErrorMessage="1" sqref="P8:P42" xr:uid="{2D39B7B6-947F-4070-9EDD-62BDAE124003}">
      <formula1>$P$1:$P$3</formula1>
    </dataValidation>
  </dataValidations>
  <pageMargins left="0.7" right="0.7" top="0.75" bottom="0.75" header="0.3" footer="0.3"/>
  <pageSetup paperSize="9" orientation="portrait" r:id="rId1"/>
  <ignoredErrors>
    <ignoredError sqref="H10:J16 H18:H42 H17 J17 J18:J42" evalError="1"/>
  </ignoredError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0000000}">
          <x14:formula1>
            <xm:f>Parametrit!$H$8:$H$39</xm:f>
          </x14:formula1>
          <xm:sqref>C8:C42</xm:sqref>
        </x14:dataValidation>
        <x14:dataValidation type="list" allowBlank="1" showInputMessage="1" showErrorMessage="1" xr:uid="{00000000-0002-0000-0E00-000001000000}">
          <x14:formula1>
            <xm:f>Parametrit!$J$8:$J$39</xm:f>
          </x14:formula1>
          <xm:sqref>N8:N42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U78"/>
  <sheetViews>
    <sheetView workbookViewId="0"/>
  </sheetViews>
  <sheetFormatPr defaultColWidth="9.140625" defaultRowHeight="12.75" x14ac:dyDescent="0.2"/>
  <cols>
    <col min="1" max="2" width="2.85546875" style="28" customWidth="1"/>
    <col min="3" max="3" width="45.85546875" style="28" customWidth="1"/>
    <col min="4" max="4" width="12.85546875" style="28" customWidth="1"/>
    <col min="5" max="6" width="9.140625" style="28"/>
    <col min="7" max="7" width="2.85546875" style="28" customWidth="1"/>
    <col min="8" max="16384" width="9.140625" style="28"/>
  </cols>
  <sheetData>
    <row r="1" spans="2:21" x14ac:dyDescent="0.2">
      <c r="C1" s="21" t="s">
        <v>186</v>
      </c>
    </row>
    <row r="3" spans="2:21" ht="14.25" x14ac:dyDescent="0.2">
      <c r="B3" s="25"/>
      <c r="C3" s="26" t="s">
        <v>45</v>
      </c>
      <c r="D3" s="27"/>
      <c r="E3" s="27"/>
      <c r="F3" s="27"/>
      <c r="G3" s="27"/>
      <c r="U3" s="1"/>
    </row>
    <row r="4" spans="2:21" x14ac:dyDescent="0.2">
      <c r="B4" s="29"/>
      <c r="C4" s="30" t="s">
        <v>18</v>
      </c>
      <c r="D4" s="31" t="s">
        <v>19</v>
      </c>
      <c r="E4" s="31" t="s">
        <v>20</v>
      </c>
      <c r="F4" s="31" t="s">
        <v>20</v>
      </c>
      <c r="G4" s="30"/>
    </row>
    <row r="5" spans="2:21" x14ac:dyDescent="0.2">
      <c r="B5" s="32"/>
      <c r="C5" s="32"/>
      <c r="D5" s="32"/>
      <c r="E5" s="32"/>
      <c r="F5" s="32"/>
      <c r="G5" s="32"/>
    </row>
    <row r="6" spans="2:21" x14ac:dyDescent="0.2">
      <c r="B6" s="32"/>
      <c r="C6" s="33" t="s">
        <v>23</v>
      </c>
      <c r="D6" s="34" t="s">
        <v>19</v>
      </c>
      <c r="E6" s="34" t="s">
        <v>20</v>
      </c>
      <c r="F6" s="34" t="s">
        <v>20</v>
      </c>
      <c r="G6" s="32"/>
    </row>
    <row r="7" spans="2:21" ht="5.0999999999999996" customHeight="1" x14ac:dyDescent="0.2">
      <c r="B7" s="32"/>
      <c r="C7" s="32"/>
      <c r="D7" s="32"/>
      <c r="E7" s="35"/>
      <c r="F7" s="32"/>
      <c r="G7" s="32"/>
    </row>
    <row r="8" spans="2:21" x14ac:dyDescent="0.2">
      <c r="B8" s="32"/>
      <c r="C8" s="32" t="str">
        <f>Parametrit!H9</f>
        <v>hirvieläinvahingot</v>
      </c>
      <c r="D8" s="36">
        <f>SUMIFS('MO täyttösivu'!$J$8:$J$42,'MO täyttösivu'!$C$8:$C$42,'MO Maanomistaja'!C8)</f>
        <v>1200</v>
      </c>
      <c r="E8" s="37">
        <f>D8/$D$44</f>
        <v>0.20287404902789519</v>
      </c>
      <c r="F8" s="37">
        <f>D8/$D$72</f>
        <v>8.3460842954513836E-2</v>
      </c>
      <c r="G8" s="32"/>
    </row>
    <row r="9" spans="2:21" ht="5.0999999999999996" customHeight="1" x14ac:dyDescent="0.2">
      <c r="B9" s="32"/>
      <c r="C9" s="32"/>
      <c r="D9" s="38"/>
      <c r="E9" s="35"/>
      <c r="F9" s="32"/>
      <c r="G9" s="32"/>
    </row>
    <row r="10" spans="2:21" x14ac:dyDescent="0.2">
      <c r="B10" s="32"/>
      <c r="C10" s="32" t="str">
        <f>Parametrit!H10</f>
        <v>metsästysalueen tiestönhoidon materiaalit ja tarvikkeet</v>
      </c>
      <c r="D10" s="36">
        <f>SUMIFS('MO täyttösivu'!$J$8:$J$42,'MO täyttösivu'!$C$8:$C$42,'MO Maanomistaja'!C10)</f>
        <v>2622</v>
      </c>
      <c r="E10" s="37">
        <f>D10/$D$44</f>
        <v>0.44327979712595095</v>
      </c>
      <c r="F10" s="37">
        <f>D10/$D$72</f>
        <v>0.18236194185561275</v>
      </c>
      <c r="G10" s="32"/>
    </row>
    <row r="11" spans="2:21" ht="5.0999999999999996" customHeight="1" x14ac:dyDescent="0.2">
      <c r="B11" s="32"/>
      <c r="C11" s="32"/>
      <c r="D11" s="38"/>
      <c r="E11" s="35"/>
      <c r="F11" s="32"/>
      <c r="G11" s="32"/>
    </row>
    <row r="12" spans="2:21" x14ac:dyDescent="0.2">
      <c r="B12" s="32"/>
      <c r="C12" s="32" t="str">
        <f>Parametrit!H11</f>
        <v>riistapellon materiaalit ja tarvikkeet</v>
      </c>
      <c r="D12" s="36">
        <f>SUMIFS('MO täyttösivu'!$J$8:$J$42,'MO täyttösivu'!$C$8:$C$42,'MO Maanomistaja'!C12)</f>
        <v>1085</v>
      </c>
      <c r="E12" s="37">
        <f>D12/$D$44</f>
        <v>0.18343195266272189</v>
      </c>
      <c r="F12" s="37">
        <f>D12/$D$72</f>
        <v>7.5462512171372925E-2</v>
      </c>
      <c r="G12" s="32"/>
    </row>
    <row r="13" spans="2:21" ht="5.0999999999999996" customHeight="1" x14ac:dyDescent="0.2">
      <c r="B13" s="32"/>
      <c r="C13" s="32"/>
      <c r="D13" s="38"/>
      <c r="E13" s="35"/>
      <c r="F13" s="32"/>
      <c r="G13" s="32"/>
    </row>
    <row r="14" spans="2:21" x14ac:dyDescent="0.2">
      <c r="B14" s="32"/>
      <c r="C14" s="32" t="str">
        <f>Parametrit!H12</f>
        <v>yksityistiemaksut</v>
      </c>
      <c r="D14" s="36">
        <f>SUMIFS('MO täyttösivu'!$J$8:$J$42,'MO täyttösivu'!$C$8:$C$42,'MO Maanomistaja'!C14)</f>
        <v>1008</v>
      </c>
      <c r="E14" s="37">
        <f>D14/$D$44</f>
        <v>0.17041420118343195</v>
      </c>
      <c r="F14" s="37">
        <f>D14/$D$72</f>
        <v>7.010710808179163E-2</v>
      </c>
      <c r="G14" s="32"/>
    </row>
    <row r="15" spans="2:21" ht="5.0999999999999996" customHeight="1" x14ac:dyDescent="0.2">
      <c r="B15" s="32"/>
      <c r="C15" s="32"/>
      <c r="D15" s="38"/>
      <c r="E15" s="35"/>
      <c r="F15" s="32"/>
      <c r="G15" s="32"/>
    </row>
    <row r="16" spans="2:21" x14ac:dyDescent="0.2">
      <c r="B16" s="32"/>
      <c r="C16" s="32" t="str">
        <f>Parametrit!H13</f>
        <v>Parametri 5</v>
      </c>
      <c r="D16" s="36">
        <f>SUMIFS('MO täyttösivu'!$J$8:$J$42,'MO täyttösivu'!$C$8:$C$42,'MO Maanomistaja'!C16)</f>
        <v>0</v>
      </c>
      <c r="E16" s="37">
        <f>D16/$D$44</f>
        <v>0</v>
      </c>
      <c r="F16" s="37">
        <f>D16/$D$72</f>
        <v>0</v>
      </c>
      <c r="G16" s="32"/>
    </row>
    <row r="17" spans="2:7" ht="5.0999999999999996" customHeight="1" x14ac:dyDescent="0.2">
      <c r="B17" s="32"/>
      <c r="C17" s="32"/>
      <c r="D17" s="38"/>
      <c r="E17" s="35"/>
      <c r="F17" s="32"/>
      <c r="G17" s="32"/>
    </row>
    <row r="18" spans="2:7" x14ac:dyDescent="0.2">
      <c r="B18" s="32"/>
      <c r="C18" s="32" t="str">
        <f>Parametrit!H14</f>
        <v>Parametri 6</v>
      </c>
      <c r="D18" s="36">
        <f>SUMIFS('MO täyttösivu'!$J$8:$J$42,'MO täyttösivu'!$C$8:$C$42,'MO Maanomistaja'!C18)</f>
        <v>0</v>
      </c>
      <c r="E18" s="37">
        <f>D18/$D$44</f>
        <v>0</v>
      </c>
      <c r="F18" s="37">
        <f>D18/$D$72</f>
        <v>0</v>
      </c>
      <c r="G18" s="32"/>
    </row>
    <row r="19" spans="2:7" ht="5.0999999999999996" customHeight="1" x14ac:dyDescent="0.2">
      <c r="B19" s="32"/>
      <c r="C19" s="32"/>
      <c r="D19" s="38"/>
      <c r="E19" s="35"/>
      <c r="F19" s="32"/>
      <c r="G19" s="32"/>
    </row>
    <row r="20" spans="2:7" x14ac:dyDescent="0.2">
      <c r="B20" s="32"/>
      <c r="C20" s="32" t="str">
        <f>Parametrit!H15</f>
        <v>Parametri 7</v>
      </c>
      <c r="D20" s="36">
        <f>SUMIFS('MO täyttösivu'!$J$8:$J$42,'MO täyttösivu'!$C$8:$C$42,'MO Maanomistaja'!C20)</f>
        <v>0</v>
      </c>
      <c r="E20" s="37">
        <f>D20/$D$44</f>
        <v>0</v>
      </c>
      <c r="F20" s="37">
        <f>D20/$D$72</f>
        <v>0</v>
      </c>
      <c r="G20" s="32"/>
    </row>
    <row r="21" spans="2:7" ht="5.0999999999999996" customHeight="1" x14ac:dyDescent="0.2">
      <c r="B21" s="32"/>
      <c r="C21" s="32"/>
      <c r="D21" s="38"/>
      <c r="E21" s="35"/>
      <c r="F21" s="32"/>
      <c r="G21" s="32"/>
    </row>
    <row r="22" spans="2:7" x14ac:dyDescent="0.2">
      <c r="B22" s="32"/>
      <c r="C22" s="32" t="str">
        <f>Parametrit!H16</f>
        <v>Parametri 8</v>
      </c>
      <c r="D22" s="36">
        <f>SUMIFS('MO täyttösivu'!$J$8:$J$42,'MO täyttösivu'!$C$8:$C$42,'MO Maanomistaja'!C22)</f>
        <v>0</v>
      </c>
      <c r="E22" s="37">
        <f>D22/$D$44</f>
        <v>0</v>
      </c>
      <c r="F22" s="37">
        <f>D22/$D$72</f>
        <v>0</v>
      </c>
      <c r="G22" s="32"/>
    </row>
    <row r="23" spans="2:7" ht="5.0999999999999996" customHeight="1" x14ac:dyDescent="0.2">
      <c r="B23" s="32"/>
      <c r="C23" s="32"/>
      <c r="D23" s="32"/>
      <c r="E23" s="35"/>
      <c r="F23" s="32"/>
      <c r="G23" s="32"/>
    </row>
    <row r="24" spans="2:7" x14ac:dyDescent="0.2">
      <c r="B24" s="32"/>
      <c r="C24" s="32" t="str">
        <f>Parametrit!H17</f>
        <v>Parametri 9</v>
      </c>
      <c r="D24" s="36">
        <f>SUMIFS('MO täyttösivu'!$J$8:$J$42,'MO täyttösivu'!$C$8:$C$42,'MO Maanomistaja'!C24)</f>
        <v>0</v>
      </c>
      <c r="E24" s="37">
        <f>D24/$D$44</f>
        <v>0</v>
      </c>
      <c r="F24" s="37">
        <f>D24/$D$72</f>
        <v>0</v>
      </c>
      <c r="G24" s="32"/>
    </row>
    <row r="25" spans="2:7" ht="5.0999999999999996" customHeight="1" x14ac:dyDescent="0.2">
      <c r="B25" s="32"/>
      <c r="C25" s="32"/>
      <c r="D25" s="32"/>
      <c r="E25" s="35"/>
      <c r="F25" s="32"/>
      <c r="G25" s="32"/>
    </row>
    <row r="26" spans="2:7" x14ac:dyDescent="0.2">
      <c r="B26" s="32"/>
      <c r="C26" s="32" t="str">
        <f>Parametrit!H18</f>
        <v>Parametri 10</v>
      </c>
      <c r="D26" s="36">
        <f>SUMIFS('MO täyttösivu'!$J$8:$J$42,'MO täyttösivu'!$C$8:$C$42,'MO Maanomistaja'!C26)</f>
        <v>0</v>
      </c>
      <c r="E26" s="37">
        <f>D26/$D$44</f>
        <v>0</v>
      </c>
      <c r="F26" s="37">
        <f>D26/$D$72</f>
        <v>0</v>
      </c>
      <c r="G26" s="32"/>
    </row>
    <row r="27" spans="2:7" ht="5.0999999999999996" customHeight="1" x14ac:dyDescent="0.2">
      <c r="B27" s="32"/>
      <c r="C27" s="32"/>
      <c r="D27" s="32"/>
      <c r="E27" s="35"/>
      <c r="F27" s="32"/>
      <c r="G27" s="32"/>
    </row>
    <row r="28" spans="2:7" x14ac:dyDescent="0.2">
      <c r="B28" s="32"/>
      <c r="C28" s="32" t="str">
        <f>Parametrit!H19</f>
        <v>Parametri 11</v>
      </c>
      <c r="D28" s="36">
        <f>SUMIFS('MO täyttösivu'!$J$8:$J$42,'MO täyttösivu'!$C$8:$C$42,'MO Maanomistaja'!C28)</f>
        <v>0</v>
      </c>
      <c r="E28" s="37">
        <f>D28/$D$44</f>
        <v>0</v>
      </c>
      <c r="F28" s="37">
        <f>D28/$D$72</f>
        <v>0</v>
      </c>
      <c r="G28" s="32"/>
    </row>
    <row r="29" spans="2:7" ht="5.0999999999999996" customHeight="1" x14ac:dyDescent="0.2">
      <c r="B29" s="32"/>
      <c r="C29" s="32"/>
      <c r="D29" s="32"/>
      <c r="E29" s="35"/>
      <c r="F29" s="32"/>
      <c r="G29" s="32"/>
    </row>
    <row r="30" spans="2:7" x14ac:dyDescent="0.2">
      <c r="B30" s="32"/>
      <c r="C30" s="32" t="str">
        <f>Parametrit!H20</f>
        <v>Parametri 12</v>
      </c>
      <c r="D30" s="36">
        <f>SUMIFS('MO täyttösivu'!$J$8:$J$42,'MO täyttösivu'!$C$8:$C$42,'MO Maanomistaja'!C30)</f>
        <v>0</v>
      </c>
      <c r="E30" s="37">
        <f>D30/$D$44</f>
        <v>0</v>
      </c>
      <c r="F30" s="37">
        <f>D30/$D$72</f>
        <v>0</v>
      </c>
      <c r="G30" s="32"/>
    </row>
    <row r="31" spans="2:7" ht="5.0999999999999996" customHeight="1" x14ac:dyDescent="0.2">
      <c r="B31" s="32"/>
      <c r="C31" s="32"/>
      <c r="D31" s="32"/>
      <c r="E31" s="35"/>
      <c r="F31" s="32"/>
      <c r="G31" s="32"/>
    </row>
    <row r="32" spans="2:7" x14ac:dyDescent="0.2">
      <c r="B32" s="32"/>
      <c r="C32" s="32" t="str">
        <f>Parametrit!H21</f>
        <v>Parametri 13</v>
      </c>
      <c r="D32" s="36">
        <f>SUMIFS('MO täyttösivu'!$J$8:$J$42,'MO täyttösivu'!$C$8:$C$42,'MO Maanomistaja'!C32)</f>
        <v>0</v>
      </c>
      <c r="E32" s="37">
        <f>D32/$D$44</f>
        <v>0</v>
      </c>
      <c r="F32" s="37">
        <f>D32/$D$72</f>
        <v>0</v>
      </c>
      <c r="G32" s="32"/>
    </row>
    <row r="33" spans="2:7" ht="5.0999999999999996" customHeight="1" x14ac:dyDescent="0.2">
      <c r="B33" s="32"/>
      <c r="C33" s="32"/>
      <c r="D33" s="32"/>
      <c r="E33" s="35"/>
      <c r="F33" s="32"/>
      <c r="G33" s="32"/>
    </row>
    <row r="34" spans="2:7" x14ac:dyDescent="0.2">
      <c r="B34" s="32"/>
      <c r="C34" s="32" t="str">
        <f>Parametrit!H22</f>
        <v>Parametri 14</v>
      </c>
      <c r="D34" s="36">
        <f>SUMIFS('MO täyttösivu'!$J$8:$J$42,'MO täyttösivu'!$C$8:$C$42,'MO Maanomistaja'!C34)</f>
        <v>0</v>
      </c>
      <c r="E34" s="37">
        <f>D34/$D$44</f>
        <v>0</v>
      </c>
      <c r="F34" s="37">
        <f>D34/$D$72</f>
        <v>0</v>
      </c>
      <c r="G34" s="32"/>
    </row>
    <row r="35" spans="2:7" ht="5.0999999999999996" customHeight="1" x14ac:dyDescent="0.2">
      <c r="B35" s="32"/>
      <c r="C35" s="32"/>
      <c r="D35" s="32"/>
      <c r="E35" s="35"/>
      <c r="F35" s="32"/>
      <c r="G35" s="32"/>
    </row>
    <row r="36" spans="2:7" x14ac:dyDescent="0.2">
      <c r="B36" s="32"/>
      <c r="C36" s="32" t="str">
        <f>Parametrit!H23</f>
        <v>Parametri 15</v>
      </c>
      <c r="D36" s="36">
        <f>SUMIFS('MO täyttösivu'!$J$8:$J$42,'MO täyttösivu'!$C$8:$C$42,'MO Maanomistaja'!C36)</f>
        <v>0</v>
      </c>
      <c r="E36" s="37">
        <f>D36/$D$44</f>
        <v>0</v>
      </c>
      <c r="F36" s="37">
        <f>D36/$D$72</f>
        <v>0</v>
      </c>
      <c r="G36" s="32"/>
    </row>
    <row r="37" spans="2:7" ht="5.0999999999999996" customHeight="1" x14ac:dyDescent="0.2">
      <c r="B37" s="32"/>
      <c r="C37" s="32"/>
      <c r="D37" s="32"/>
      <c r="E37" s="35"/>
      <c r="F37" s="32"/>
      <c r="G37" s="32"/>
    </row>
    <row r="38" spans="2:7" x14ac:dyDescent="0.2">
      <c r="B38" s="32"/>
      <c r="C38" s="32" t="str">
        <f>Parametrit!H24</f>
        <v>Parametri 16</v>
      </c>
      <c r="D38" s="36">
        <f>SUMIFS('MO täyttösivu'!$J$8:$J$42,'MO täyttösivu'!$C$8:$C$42,'MO Maanomistaja'!C38)</f>
        <v>0</v>
      </c>
      <c r="E38" s="37">
        <f>D38/$D$44</f>
        <v>0</v>
      </c>
      <c r="F38" s="37">
        <f>D38/$D$72</f>
        <v>0</v>
      </c>
      <c r="G38" s="32"/>
    </row>
    <row r="39" spans="2:7" ht="5.0999999999999996" customHeight="1" x14ac:dyDescent="0.2">
      <c r="B39" s="32"/>
      <c r="C39" s="32"/>
      <c r="D39" s="32"/>
      <c r="E39" s="35"/>
      <c r="F39" s="32"/>
      <c r="G39" s="32"/>
    </row>
    <row r="40" spans="2:7" x14ac:dyDescent="0.2">
      <c r="B40" s="32"/>
      <c r="C40" s="32" t="str">
        <f>Parametrit!H25</f>
        <v>Parametri 17</v>
      </c>
      <c r="D40" s="36">
        <f>SUMIFS('MO täyttösivu'!$J$8:$J$42,'MO täyttösivu'!$C$8:$C$42,'MO Maanomistaja'!C40)</f>
        <v>0</v>
      </c>
      <c r="E40" s="37">
        <f>D40/$D$44</f>
        <v>0</v>
      </c>
      <c r="F40" s="37">
        <f>D40/$D$72</f>
        <v>0</v>
      </c>
      <c r="G40" s="32"/>
    </row>
    <row r="41" spans="2:7" ht="5.0999999999999996" customHeight="1" x14ac:dyDescent="0.2">
      <c r="B41" s="32"/>
      <c r="C41" s="32"/>
      <c r="D41" s="32"/>
      <c r="E41" s="35"/>
      <c r="F41" s="32"/>
      <c r="G41" s="32"/>
    </row>
    <row r="42" spans="2:7" x14ac:dyDescent="0.2">
      <c r="B42" s="32"/>
      <c r="C42" s="32" t="str">
        <f>Parametrit!H26</f>
        <v>Parametri 18</v>
      </c>
      <c r="D42" s="36">
        <f>SUMIFS('MO täyttösivu'!$J$8:$J$42,'MO täyttösivu'!$C$8:$C$42,'MO Maanomistaja'!C42)</f>
        <v>0</v>
      </c>
      <c r="E42" s="37">
        <f>D42/$D$44</f>
        <v>0</v>
      </c>
      <c r="F42" s="37">
        <f>D42/$D$72</f>
        <v>0</v>
      </c>
      <c r="G42" s="32"/>
    </row>
    <row r="43" spans="2:7" ht="5.0999999999999996" customHeight="1" x14ac:dyDescent="0.2">
      <c r="B43" s="32"/>
      <c r="C43" s="32"/>
      <c r="D43" s="39"/>
      <c r="E43" s="35"/>
      <c r="F43" s="32"/>
      <c r="G43" s="32"/>
    </row>
    <row r="44" spans="2:7" x14ac:dyDescent="0.2">
      <c r="B44" s="32"/>
      <c r="C44" s="40" t="s">
        <v>26</v>
      </c>
      <c r="D44" s="41">
        <f>SUM(D8:D42)</f>
        <v>5915</v>
      </c>
      <c r="E44" s="42">
        <f>D44/$D$44</f>
        <v>1</v>
      </c>
      <c r="F44" s="42">
        <f>D44/$D$72</f>
        <v>0.41139240506329117</v>
      </c>
      <c r="G44" s="32"/>
    </row>
    <row r="45" spans="2:7" x14ac:dyDescent="0.2">
      <c r="B45" s="32"/>
      <c r="C45" s="43" t="s">
        <v>78</v>
      </c>
      <c r="D45" s="44">
        <f>D44-'MO täyttösivu'!J5</f>
        <v>0</v>
      </c>
      <c r="E45" s="32"/>
      <c r="F45" s="32"/>
      <c r="G45" s="32"/>
    </row>
    <row r="46" spans="2:7" x14ac:dyDescent="0.2">
      <c r="B46" s="32"/>
      <c r="C46" s="43"/>
      <c r="D46" s="44"/>
      <c r="E46" s="32"/>
      <c r="F46" s="32"/>
      <c r="G46" s="32"/>
    </row>
    <row r="47" spans="2:7" x14ac:dyDescent="0.2">
      <c r="B47" s="32"/>
      <c r="C47" s="33" t="s">
        <v>22</v>
      </c>
      <c r="D47" s="34" t="s">
        <v>19</v>
      </c>
      <c r="E47" s="34" t="s">
        <v>20</v>
      </c>
      <c r="F47" s="34" t="s">
        <v>20</v>
      </c>
      <c r="G47" s="32"/>
    </row>
    <row r="48" spans="2:7" ht="5.0999999999999996" customHeight="1" x14ac:dyDescent="0.2">
      <c r="B48" s="32"/>
      <c r="C48" s="32"/>
      <c r="D48" s="32"/>
      <c r="E48" s="35"/>
      <c r="F48" s="32"/>
      <c r="G48" s="32"/>
    </row>
    <row r="49" spans="2:7" x14ac:dyDescent="0.2">
      <c r="B49" s="32"/>
      <c r="C49" s="32" t="str">
        <f>Parametrit!J9</f>
        <v>(työ) hirvivahingot</v>
      </c>
      <c r="D49" s="36">
        <f>SUMIFS('MO täyttösivu'!$T$8:$T$42,'MO täyttösivu'!$N$8:$N$42,'MO Maanomistaja'!C49)</f>
        <v>3120</v>
      </c>
      <c r="E49" s="37">
        <f>D49/$D$44</f>
        <v>0.52747252747252749</v>
      </c>
      <c r="F49" s="37">
        <f>D49/$D$72</f>
        <v>0.21699819168173598</v>
      </c>
      <c r="G49" s="32"/>
    </row>
    <row r="50" spans="2:7" ht="5.0999999999999996" customHeight="1" x14ac:dyDescent="0.2">
      <c r="B50" s="32"/>
      <c r="C50" s="32"/>
      <c r="D50" s="38"/>
      <c r="E50" s="35"/>
      <c r="F50" s="32"/>
      <c r="G50" s="32"/>
    </row>
    <row r="51" spans="2:7" x14ac:dyDescent="0.2">
      <c r="B51" s="32"/>
      <c r="C51" s="32" t="str">
        <f>Parametrit!J10</f>
        <v>(työ) riistanhoito ja elinympäristöjen ylläpito</v>
      </c>
      <c r="D51" s="36">
        <f>SUMIFS('MO täyttösivu'!$T$8:$T$42,'MO täyttösivu'!$N$8:$N$42,'MO Maanomistaja'!C51)</f>
        <v>4680</v>
      </c>
      <c r="E51" s="37">
        <f>D51/$D$44</f>
        <v>0.79120879120879117</v>
      </c>
      <c r="F51" s="37">
        <f>D51/$D$72</f>
        <v>0.32549728752260398</v>
      </c>
      <c r="G51" s="32"/>
    </row>
    <row r="52" spans="2:7" ht="5.0999999999999996" customHeight="1" x14ac:dyDescent="0.2">
      <c r="B52" s="32"/>
      <c r="C52" s="32"/>
      <c r="D52" s="38"/>
      <c r="E52" s="35"/>
      <c r="F52" s="32"/>
      <c r="G52" s="32"/>
    </row>
    <row r="53" spans="2:7" x14ac:dyDescent="0.2">
      <c r="B53" s="32"/>
      <c r="C53" s="32" t="str">
        <f>Parametrit!J11</f>
        <v>(työ) riistapellon hoitoon liittyvä työ</v>
      </c>
      <c r="D53" s="36">
        <f>SUMIFS('MO täyttösivu'!$T$8:$T$42,'MO täyttösivu'!$N$8:$N$42,'MO Maanomistaja'!C53)</f>
        <v>195</v>
      </c>
      <c r="E53" s="37">
        <f>D53/$D$44</f>
        <v>3.2967032967032968E-2</v>
      </c>
      <c r="F53" s="37">
        <f>D53/$D$72</f>
        <v>1.3562386980108499E-2</v>
      </c>
      <c r="G53" s="32"/>
    </row>
    <row r="54" spans="2:7" ht="5.0999999999999996" customHeight="1" x14ac:dyDescent="0.2">
      <c r="B54" s="32"/>
      <c r="C54" s="32"/>
      <c r="D54" s="38"/>
      <c r="E54" s="35"/>
      <c r="F54" s="32"/>
      <c r="G54" s="32"/>
    </row>
    <row r="55" spans="2:7" x14ac:dyDescent="0.2">
      <c r="B55" s="32"/>
      <c r="C55" s="32" t="str">
        <f>Parametrit!J12</f>
        <v>(työ) tiestön ylläpito ja kunnostus</v>
      </c>
      <c r="D55" s="36">
        <f>SUMIFS('MO täyttösivu'!$T$8:$T$42,'MO täyttösivu'!$N$8:$N$42,'MO Maanomistaja'!C55)</f>
        <v>468</v>
      </c>
      <c r="E55" s="37">
        <f>D55/$D$44</f>
        <v>7.9120879120879117E-2</v>
      </c>
      <c r="F55" s="37">
        <f>D55/$D$72</f>
        <v>3.25497287522604E-2</v>
      </c>
      <c r="G55" s="32"/>
    </row>
    <row r="56" spans="2:7" ht="5.0999999999999996" customHeight="1" x14ac:dyDescent="0.2">
      <c r="B56" s="32"/>
      <c r="C56" s="32"/>
      <c r="D56" s="38"/>
      <c r="E56" s="35"/>
      <c r="F56" s="32"/>
      <c r="G56" s="32"/>
    </row>
    <row r="57" spans="2:7" x14ac:dyDescent="0.2">
      <c r="B57" s="32"/>
      <c r="C57" s="32" t="str">
        <f>Parametrit!J13</f>
        <v>Parametri 5</v>
      </c>
      <c r="D57" s="36">
        <f>SUMIFS('MO täyttösivu'!$T$8:$T$42,'MO täyttösivu'!$N$8:$N$42,'MO Maanomistaja'!C57)</f>
        <v>0</v>
      </c>
      <c r="E57" s="37">
        <f>D57/$D$44</f>
        <v>0</v>
      </c>
      <c r="F57" s="37">
        <f>D57/$D$72</f>
        <v>0</v>
      </c>
      <c r="G57" s="32"/>
    </row>
    <row r="58" spans="2:7" ht="5.0999999999999996" customHeight="1" x14ac:dyDescent="0.2">
      <c r="B58" s="32"/>
      <c r="C58" s="32"/>
      <c r="D58" s="38"/>
      <c r="E58" s="35"/>
      <c r="F58" s="32"/>
      <c r="G58" s="32"/>
    </row>
    <row r="59" spans="2:7" x14ac:dyDescent="0.2">
      <c r="B59" s="32"/>
      <c r="C59" s="32" t="str">
        <f>Parametrit!J14</f>
        <v>Parametri 6</v>
      </c>
      <c r="D59" s="36">
        <f>SUMIFS('MO täyttösivu'!$T$8:$T$42,'MO täyttösivu'!$N$8:$N$42,'MO Maanomistaja'!C59)</f>
        <v>0</v>
      </c>
      <c r="E59" s="37">
        <f>D59/$D$44</f>
        <v>0</v>
      </c>
      <c r="F59" s="37">
        <f>D59/$D$72</f>
        <v>0</v>
      </c>
      <c r="G59" s="32"/>
    </row>
    <row r="60" spans="2:7" ht="5.0999999999999996" customHeight="1" x14ac:dyDescent="0.2">
      <c r="B60" s="32"/>
      <c r="C60" s="32"/>
      <c r="D60" s="38"/>
      <c r="E60" s="35"/>
      <c r="F60" s="32"/>
      <c r="G60" s="32"/>
    </row>
    <row r="61" spans="2:7" x14ac:dyDescent="0.2">
      <c r="B61" s="32"/>
      <c r="C61" s="32" t="str">
        <f>Parametrit!J15</f>
        <v>Parametri 7</v>
      </c>
      <c r="D61" s="36">
        <f>SUMIFS('MO täyttösivu'!$T$8:$T$42,'MO täyttösivu'!$N$8:$N$42,'MO Maanomistaja'!C61)</f>
        <v>0</v>
      </c>
      <c r="E61" s="37">
        <f>D61/$D$44</f>
        <v>0</v>
      </c>
      <c r="F61" s="37">
        <f>D61/$D$72</f>
        <v>0</v>
      </c>
      <c r="G61" s="32"/>
    </row>
    <row r="62" spans="2:7" ht="5.0999999999999996" customHeight="1" x14ac:dyDescent="0.2">
      <c r="B62" s="32"/>
      <c r="C62" s="32"/>
      <c r="D62" s="38"/>
      <c r="E62" s="35"/>
      <c r="F62" s="32"/>
      <c r="G62" s="32"/>
    </row>
    <row r="63" spans="2:7" x14ac:dyDescent="0.2">
      <c r="B63" s="32"/>
      <c r="C63" s="32" t="str">
        <f>Parametrit!J16</f>
        <v>Parametri 8</v>
      </c>
      <c r="D63" s="36">
        <f>SUMIFS('MO täyttösivu'!$T$8:$T$42,'MO täyttösivu'!$N$8:$N$42,'MO Maanomistaja'!C63)</f>
        <v>0</v>
      </c>
      <c r="E63" s="37">
        <f>D63/$D$44</f>
        <v>0</v>
      </c>
      <c r="F63" s="37">
        <f>D63/$D$72</f>
        <v>0</v>
      </c>
      <c r="G63" s="32"/>
    </row>
    <row r="64" spans="2:7" ht="5.0999999999999996" customHeight="1" x14ac:dyDescent="0.2">
      <c r="B64" s="32"/>
      <c r="C64" s="32"/>
      <c r="D64" s="38"/>
      <c r="E64" s="35"/>
      <c r="F64" s="32"/>
      <c r="G64" s="32"/>
    </row>
    <row r="65" spans="2:7" x14ac:dyDescent="0.2">
      <c r="B65" s="32"/>
      <c r="C65" s="32" t="str">
        <f>Parametrit!J17</f>
        <v>Parametri 9</v>
      </c>
      <c r="D65" s="36">
        <f>SUMIFS('MO täyttösivu'!$T$8:$T$42,'MO täyttösivu'!$N$8:$N$42,'MO Maanomistaja'!C65)</f>
        <v>0</v>
      </c>
      <c r="E65" s="37">
        <f>D65/$D$44</f>
        <v>0</v>
      </c>
      <c r="F65" s="37">
        <f>D65/$D$72</f>
        <v>0</v>
      </c>
      <c r="G65" s="32"/>
    </row>
    <row r="66" spans="2:7" ht="5.0999999999999996" customHeight="1" x14ac:dyDescent="0.2">
      <c r="B66" s="32"/>
      <c r="C66" s="32"/>
      <c r="D66" s="38"/>
      <c r="E66" s="35"/>
      <c r="F66" s="32"/>
      <c r="G66" s="32"/>
    </row>
    <row r="67" spans="2:7" x14ac:dyDescent="0.2">
      <c r="B67" s="32"/>
      <c r="C67" s="32" t="str">
        <f>Parametrit!J18</f>
        <v>Parametri 10</v>
      </c>
      <c r="D67" s="36">
        <f>SUMIFS('MO täyttösivu'!$T$8:$T$42,'MO täyttösivu'!$N$8:$N$42,'MO Maanomistaja'!C67)</f>
        <v>0</v>
      </c>
      <c r="E67" s="37">
        <f>D67/$D$44</f>
        <v>0</v>
      </c>
      <c r="F67" s="37">
        <f>D67/$D$72</f>
        <v>0</v>
      </c>
      <c r="G67" s="32"/>
    </row>
    <row r="68" spans="2:7" ht="5.0999999999999996" customHeight="1" x14ac:dyDescent="0.2">
      <c r="B68" s="32"/>
      <c r="C68" s="32"/>
      <c r="D68" s="45"/>
      <c r="E68" s="35"/>
      <c r="F68" s="32"/>
      <c r="G68" s="32"/>
    </row>
    <row r="69" spans="2:7" x14ac:dyDescent="0.2">
      <c r="B69" s="32"/>
      <c r="C69" s="40" t="s">
        <v>25</v>
      </c>
      <c r="D69" s="41">
        <f>SUM(D49:D67)</f>
        <v>8463</v>
      </c>
      <c r="E69" s="42">
        <f>D69/$D$69</f>
        <v>1</v>
      </c>
      <c r="F69" s="42">
        <f>D69/$D$72</f>
        <v>0.58860759493670889</v>
      </c>
      <c r="G69" s="32"/>
    </row>
    <row r="70" spans="2:7" x14ac:dyDescent="0.2">
      <c r="B70" s="32"/>
      <c r="C70" s="43" t="s">
        <v>78</v>
      </c>
      <c r="D70" s="44">
        <f>D69-'MO täyttösivu'!T5</f>
        <v>0</v>
      </c>
      <c r="E70" s="42"/>
      <c r="F70" s="42"/>
      <c r="G70" s="32"/>
    </row>
    <row r="71" spans="2:7" ht="13.5" thickBot="1" x14ac:dyDescent="0.25">
      <c r="B71" s="32"/>
      <c r="C71" s="32"/>
      <c r="D71" s="46"/>
      <c r="E71" s="32"/>
      <c r="F71" s="32"/>
      <c r="G71" s="32"/>
    </row>
    <row r="72" spans="2:7" ht="13.5" thickTop="1" x14ac:dyDescent="0.2">
      <c r="B72" s="32"/>
      <c r="C72" s="40" t="s">
        <v>24</v>
      </c>
      <c r="D72" s="41">
        <f>D44+D69</f>
        <v>14378</v>
      </c>
      <c r="E72" s="32"/>
      <c r="F72" s="42">
        <f>D72/$D$72</f>
        <v>1</v>
      </c>
      <c r="G72" s="32"/>
    </row>
    <row r="73" spans="2:7" x14ac:dyDescent="0.2">
      <c r="B73" s="32"/>
      <c r="C73" s="32"/>
      <c r="D73" s="32"/>
      <c r="E73" s="32"/>
      <c r="F73" s="32"/>
      <c r="G73" s="32"/>
    </row>
    <row r="74" spans="2:7" x14ac:dyDescent="0.2">
      <c r="B74" s="32"/>
      <c r="C74" s="32" t="s">
        <v>86</v>
      </c>
      <c r="D74" s="47">
        <v>1</v>
      </c>
      <c r="E74" s="32"/>
      <c r="F74" s="32"/>
      <c r="G74" s="32"/>
    </row>
    <row r="75" spans="2:7" x14ac:dyDescent="0.2">
      <c r="B75" s="32"/>
      <c r="C75" s="32"/>
      <c r="D75" s="32"/>
      <c r="E75" s="32"/>
      <c r="F75" s="32"/>
      <c r="G75" s="32"/>
    </row>
    <row r="76" spans="2:7" x14ac:dyDescent="0.2">
      <c r="B76" s="32"/>
      <c r="C76" s="48" t="s">
        <v>66</v>
      </c>
      <c r="D76" s="49">
        <f>D72*D74</f>
        <v>14378</v>
      </c>
      <c r="E76" s="32"/>
      <c r="F76" s="32"/>
      <c r="G76" s="32"/>
    </row>
    <row r="77" spans="2:7" x14ac:dyDescent="0.2">
      <c r="B77" s="32"/>
      <c r="C77" s="32"/>
      <c r="D77" s="32"/>
      <c r="E77" s="32"/>
      <c r="F77" s="32"/>
      <c r="G77" s="32"/>
    </row>
    <row r="78" spans="2:7" x14ac:dyDescent="0.2">
      <c r="B78" s="32"/>
      <c r="C78" s="32"/>
      <c r="D78" s="32"/>
      <c r="E78" s="32"/>
      <c r="F78" s="32"/>
      <c r="G78" s="32"/>
    </row>
  </sheetData>
  <sheetProtection algorithmName="SHA-512" hashValue="RWM0yQPzPqM6v89AGX2wARFgbMHQIhx+s6KSzu9MlZbhgnFdKixHmgpdUGFQgTb2WSvxM39Q5oFoOvOtUDS7jw==" saltValue="ntZ+Q+/WrLT+64SR2nvrwQ==" spinCount="100000" sheet="1" objects="1" scenarios="1" selectLockedCells="1" selectUnlockedCells="1"/>
  <pageMargins left="0.7" right="0.7" top="0.75" bottom="0.75" header="0.3" footer="0.3"/>
  <pageSetup paperSize="9" orientation="portrait" r:id="rId1"/>
  <ignoredErrors>
    <ignoredError sqref="E8:F44 E68:F68 F72 E49:F63" evalErro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K39"/>
  <sheetViews>
    <sheetView zoomScale="90" zoomScaleNormal="90" workbookViewId="0">
      <pane xSplit="1" ySplit="6" topLeftCell="B7" activePane="bottomRight" state="frozen"/>
      <selection activeCell="U3" sqref="U3"/>
      <selection pane="topRight" activeCell="U3" sqref="U3"/>
      <selection pane="bottomLeft" activeCell="U3" sqref="U3"/>
      <selection pane="bottomRight"/>
    </sheetView>
  </sheetViews>
  <sheetFormatPr defaultColWidth="9.140625" defaultRowHeight="12.75" x14ac:dyDescent="0.2"/>
  <cols>
    <col min="1" max="1" width="2.85546875" style="28" customWidth="1"/>
    <col min="2" max="2" width="3.85546875" style="28" customWidth="1"/>
    <col min="3" max="3" width="35.85546875" style="28" customWidth="1"/>
    <col min="4" max="4" width="3.85546875" style="28" customWidth="1"/>
    <col min="5" max="5" width="38.5703125" style="28" bestFit="1" customWidth="1"/>
    <col min="6" max="6" width="1.85546875" style="28" customWidth="1"/>
    <col min="7" max="7" width="3.85546875" style="28" customWidth="1"/>
    <col min="8" max="8" width="35.85546875" style="28" customWidth="1"/>
    <col min="9" max="9" width="3.85546875" style="28" customWidth="1"/>
    <col min="10" max="10" width="41.140625" style="28" bestFit="1" customWidth="1"/>
    <col min="11" max="11" width="1.85546875" style="28" customWidth="1"/>
    <col min="12" max="16384" width="9.140625" style="28"/>
  </cols>
  <sheetData>
    <row r="1" spans="2:11" x14ac:dyDescent="0.2">
      <c r="C1" s="196" t="s">
        <v>238</v>
      </c>
    </row>
    <row r="2" spans="2:11" ht="13.5" thickBot="1" x14ac:dyDescent="0.25"/>
    <row r="3" spans="2:11" x14ac:dyDescent="0.2">
      <c r="B3" s="53" t="s">
        <v>30</v>
      </c>
      <c r="C3" s="54"/>
      <c r="D3" s="54"/>
      <c r="E3" s="55"/>
      <c r="G3" s="53" t="s">
        <v>30</v>
      </c>
      <c r="H3" s="54"/>
      <c r="I3" s="54"/>
      <c r="J3" s="55"/>
    </row>
    <row r="4" spans="2:11" x14ac:dyDescent="0.2">
      <c r="B4" s="56" t="s">
        <v>43</v>
      </c>
      <c r="C4" s="57"/>
      <c r="D4" s="57"/>
      <c r="E4" s="58"/>
      <c r="G4" s="56" t="s">
        <v>43</v>
      </c>
      <c r="H4" s="57"/>
      <c r="I4" s="57"/>
      <c r="J4" s="58"/>
    </row>
    <row r="5" spans="2:11" x14ac:dyDescent="0.2">
      <c r="B5" s="59" t="s">
        <v>4</v>
      </c>
      <c r="C5" s="57"/>
      <c r="D5" s="57"/>
      <c r="E5" s="58"/>
      <c r="G5" s="59" t="s">
        <v>7</v>
      </c>
      <c r="H5" s="57"/>
      <c r="I5" s="57"/>
      <c r="J5" s="58"/>
    </row>
    <row r="6" spans="2:11" ht="13.5" thickBot="1" x14ac:dyDescent="0.25">
      <c r="B6" s="60"/>
      <c r="C6" s="61"/>
      <c r="D6" s="61"/>
      <c r="E6" s="62"/>
      <c r="G6" s="60"/>
      <c r="H6" s="61"/>
      <c r="I6" s="61"/>
      <c r="J6" s="62"/>
    </row>
    <row r="7" spans="2:11" x14ac:dyDescent="0.2">
      <c r="B7" s="63" t="s">
        <v>23</v>
      </c>
      <c r="C7" s="64"/>
      <c r="D7" s="65" t="s">
        <v>22</v>
      </c>
      <c r="E7" s="66"/>
      <c r="G7" s="63" t="s">
        <v>23</v>
      </c>
      <c r="H7" s="64"/>
      <c r="I7" s="65" t="s">
        <v>22</v>
      </c>
      <c r="J7" s="66"/>
    </row>
    <row r="8" spans="2:11" x14ac:dyDescent="0.2">
      <c r="B8" s="67">
        <v>0</v>
      </c>
      <c r="C8" s="68" t="s">
        <v>42</v>
      </c>
      <c r="D8" s="69">
        <v>0</v>
      </c>
      <c r="E8" s="70" t="s">
        <v>42</v>
      </c>
      <c r="F8" s="71"/>
      <c r="G8" s="67">
        <v>0</v>
      </c>
      <c r="H8" s="68" t="s">
        <v>42</v>
      </c>
      <c r="I8" s="69">
        <v>0</v>
      </c>
      <c r="J8" s="70" t="s">
        <v>42</v>
      </c>
      <c r="K8" s="71"/>
    </row>
    <row r="9" spans="2:11" x14ac:dyDescent="0.2">
      <c r="B9" s="67">
        <v>1</v>
      </c>
      <c r="C9" s="57" t="s">
        <v>50</v>
      </c>
      <c r="D9" s="69">
        <v>1</v>
      </c>
      <c r="E9" s="58" t="s">
        <v>174</v>
      </c>
      <c r="G9" s="67">
        <v>1</v>
      </c>
      <c r="H9" s="57" t="s">
        <v>207</v>
      </c>
      <c r="I9" s="69">
        <v>1</v>
      </c>
      <c r="J9" s="58" t="s">
        <v>79</v>
      </c>
    </row>
    <row r="10" spans="2:11" x14ac:dyDescent="0.2">
      <c r="B10" s="67">
        <v>2</v>
      </c>
      <c r="C10" s="57" t="s">
        <v>107</v>
      </c>
      <c r="D10" s="69">
        <v>2</v>
      </c>
      <c r="E10" s="58" t="s">
        <v>83</v>
      </c>
      <c r="G10" s="67">
        <v>2</v>
      </c>
      <c r="H10" s="57" t="s">
        <v>133</v>
      </c>
      <c r="I10" s="69">
        <v>2</v>
      </c>
      <c r="J10" s="58" t="s">
        <v>81</v>
      </c>
    </row>
    <row r="11" spans="2:11" x14ac:dyDescent="0.2">
      <c r="B11" s="67">
        <v>3</v>
      </c>
      <c r="C11" s="57" t="s">
        <v>104</v>
      </c>
      <c r="D11" s="69">
        <v>3</v>
      </c>
      <c r="E11" s="58" t="s">
        <v>177</v>
      </c>
      <c r="G11" s="67">
        <v>3</v>
      </c>
      <c r="H11" s="57" t="s">
        <v>117</v>
      </c>
      <c r="I11" s="69">
        <v>3</v>
      </c>
      <c r="J11" s="58" t="s">
        <v>116</v>
      </c>
    </row>
    <row r="12" spans="2:11" x14ac:dyDescent="0.2">
      <c r="B12" s="67">
        <v>4</v>
      </c>
      <c r="C12" s="57" t="s">
        <v>75</v>
      </c>
      <c r="D12" s="69">
        <v>4</v>
      </c>
      <c r="E12" s="58" t="s">
        <v>82</v>
      </c>
      <c r="G12" s="67">
        <v>4</v>
      </c>
      <c r="H12" s="57" t="s">
        <v>147</v>
      </c>
      <c r="I12" s="69">
        <v>4</v>
      </c>
      <c r="J12" s="58" t="s">
        <v>80</v>
      </c>
    </row>
    <row r="13" spans="2:11" x14ac:dyDescent="0.2">
      <c r="B13" s="67">
        <v>5</v>
      </c>
      <c r="C13" s="57" t="s">
        <v>103</v>
      </c>
      <c r="D13" s="69">
        <v>5</v>
      </c>
      <c r="E13" s="58" t="s">
        <v>159</v>
      </c>
      <c r="G13" s="67">
        <v>5</v>
      </c>
      <c r="H13" s="57" t="s">
        <v>31</v>
      </c>
      <c r="I13" s="69">
        <v>5</v>
      </c>
      <c r="J13" s="58" t="s">
        <v>31</v>
      </c>
    </row>
    <row r="14" spans="2:11" x14ac:dyDescent="0.2">
      <c r="B14" s="67">
        <v>6</v>
      </c>
      <c r="C14" s="57" t="s">
        <v>5</v>
      </c>
      <c r="D14" s="69">
        <v>6</v>
      </c>
      <c r="E14" s="58" t="s">
        <v>81</v>
      </c>
      <c r="G14" s="67">
        <v>6</v>
      </c>
      <c r="H14" s="57" t="s">
        <v>32</v>
      </c>
      <c r="I14" s="69">
        <v>6</v>
      </c>
      <c r="J14" s="58" t="s">
        <v>32</v>
      </c>
    </row>
    <row r="15" spans="2:11" x14ac:dyDescent="0.2">
      <c r="B15" s="67">
        <v>7</v>
      </c>
      <c r="C15" s="57" t="s">
        <v>100</v>
      </c>
      <c r="D15" s="69">
        <v>7</v>
      </c>
      <c r="E15" s="58" t="s">
        <v>110</v>
      </c>
      <c r="G15" s="67">
        <v>7</v>
      </c>
      <c r="H15" s="57" t="s">
        <v>33</v>
      </c>
      <c r="I15" s="69">
        <v>7</v>
      </c>
      <c r="J15" s="58" t="s">
        <v>33</v>
      </c>
    </row>
    <row r="16" spans="2:11" x14ac:dyDescent="0.2">
      <c r="B16" s="67">
        <v>8</v>
      </c>
      <c r="C16" s="57" t="s">
        <v>77</v>
      </c>
      <c r="D16" s="69">
        <v>8</v>
      </c>
      <c r="E16" s="58" t="s">
        <v>108</v>
      </c>
      <c r="G16" s="67">
        <v>8</v>
      </c>
      <c r="H16" s="57" t="s">
        <v>34</v>
      </c>
      <c r="I16" s="69">
        <v>8</v>
      </c>
      <c r="J16" s="58" t="s">
        <v>34</v>
      </c>
    </row>
    <row r="17" spans="2:10" x14ac:dyDescent="0.2">
      <c r="B17" s="67">
        <v>9</v>
      </c>
      <c r="C17" s="57" t="s">
        <v>48</v>
      </c>
      <c r="D17" s="69">
        <v>9</v>
      </c>
      <c r="E17" s="58" t="s">
        <v>175</v>
      </c>
      <c r="G17" s="67">
        <v>9</v>
      </c>
      <c r="H17" s="57" t="s">
        <v>35</v>
      </c>
      <c r="I17" s="69">
        <v>9</v>
      </c>
      <c r="J17" s="58" t="s">
        <v>35</v>
      </c>
    </row>
    <row r="18" spans="2:10" x14ac:dyDescent="0.2">
      <c r="B18" s="67">
        <v>10</v>
      </c>
      <c r="C18" s="57" t="s">
        <v>106</v>
      </c>
      <c r="D18" s="69">
        <v>10</v>
      </c>
      <c r="E18" s="58" t="s">
        <v>160</v>
      </c>
      <c r="G18" s="67">
        <v>10</v>
      </c>
      <c r="H18" s="57" t="s">
        <v>36</v>
      </c>
      <c r="I18" s="69">
        <v>10</v>
      </c>
      <c r="J18" s="58" t="s">
        <v>36</v>
      </c>
    </row>
    <row r="19" spans="2:10" x14ac:dyDescent="0.2">
      <c r="B19" s="67">
        <v>11</v>
      </c>
      <c r="C19" s="57" t="s">
        <v>105</v>
      </c>
      <c r="D19" s="69">
        <v>11</v>
      </c>
      <c r="E19" s="58" t="s">
        <v>176</v>
      </c>
      <c r="G19" s="67">
        <v>11</v>
      </c>
      <c r="H19" s="57" t="s">
        <v>37</v>
      </c>
      <c r="I19" s="69">
        <v>11</v>
      </c>
      <c r="J19" s="58" t="s">
        <v>37</v>
      </c>
    </row>
    <row r="20" spans="2:10" x14ac:dyDescent="0.2">
      <c r="B20" s="67">
        <v>12</v>
      </c>
      <c r="C20" s="57" t="s">
        <v>6</v>
      </c>
      <c r="D20" s="69">
        <v>12</v>
      </c>
      <c r="E20" s="58" t="s">
        <v>38</v>
      </c>
      <c r="G20" s="67">
        <v>12</v>
      </c>
      <c r="H20" s="57" t="s">
        <v>38</v>
      </c>
      <c r="I20" s="69">
        <v>12</v>
      </c>
      <c r="J20" s="58" t="s">
        <v>38</v>
      </c>
    </row>
    <row r="21" spans="2:10" x14ac:dyDescent="0.2">
      <c r="B21" s="67">
        <v>13</v>
      </c>
      <c r="C21" s="57" t="s">
        <v>101</v>
      </c>
      <c r="D21" s="69">
        <v>13</v>
      </c>
      <c r="E21" s="58" t="s">
        <v>39</v>
      </c>
      <c r="G21" s="67">
        <v>13</v>
      </c>
      <c r="H21" s="57" t="s">
        <v>39</v>
      </c>
      <c r="I21" s="69">
        <v>13</v>
      </c>
      <c r="J21" s="58" t="s">
        <v>39</v>
      </c>
    </row>
    <row r="22" spans="2:10" x14ac:dyDescent="0.2">
      <c r="B22" s="67">
        <v>14</v>
      </c>
      <c r="C22" s="57" t="s">
        <v>49</v>
      </c>
      <c r="D22" s="69">
        <v>14</v>
      </c>
      <c r="E22" s="58" t="s">
        <v>40</v>
      </c>
      <c r="G22" s="67">
        <v>14</v>
      </c>
      <c r="H22" s="57" t="s">
        <v>40</v>
      </c>
      <c r="I22" s="69">
        <v>14</v>
      </c>
      <c r="J22" s="58" t="s">
        <v>40</v>
      </c>
    </row>
    <row r="23" spans="2:10" x14ac:dyDescent="0.2">
      <c r="B23" s="67">
        <v>15</v>
      </c>
      <c r="C23" s="57" t="s">
        <v>113</v>
      </c>
      <c r="D23" s="69">
        <v>15</v>
      </c>
      <c r="E23" s="58" t="s">
        <v>41</v>
      </c>
      <c r="G23" s="67">
        <v>15</v>
      </c>
      <c r="H23" s="57" t="s">
        <v>41</v>
      </c>
      <c r="I23" s="69">
        <v>15</v>
      </c>
      <c r="J23" s="58" t="s">
        <v>41</v>
      </c>
    </row>
    <row r="24" spans="2:10" x14ac:dyDescent="0.2">
      <c r="B24" s="67">
        <v>16</v>
      </c>
      <c r="C24" s="57" t="s">
        <v>53</v>
      </c>
      <c r="D24" s="69">
        <v>16</v>
      </c>
      <c r="E24" s="58" t="s">
        <v>168</v>
      </c>
      <c r="G24" s="67">
        <v>16</v>
      </c>
      <c r="H24" s="57" t="s">
        <v>168</v>
      </c>
      <c r="I24" s="69">
        <v>16</v>
      </c>
      <c r="J24" s="58" t="s">
        <v>168</v>
      </c>
    </row>
    <row r="25" spans="2:10" x14ac:dyDescent="0.2">
      <c r="B25" s="67">
        <v>17</v>
      </c>
      <c r="C25" s="57" t="s">
        <v>47</v>
      </c>
      <c r="D25" s="69">
        <v>17</v>
      </c>
      <c r="E25" s="58" t="s">
        <v>169</v>
      </c>
      <c r="G25" s="67">
        <v>17</v>
      </c>
      <c r="H25" s="57" t="s">
        <v>169</v>
      </c>
      <c r="I25" s="69">
        <v>17</v>
      </c>
      <c r="J25" s="58" t="s">
        <v>169</v>
      </c>
    </row>
    <row r="26" spans="2:10" x14ac:dyDescent="0.2">
      <c r="B26" s="67">
        <v>18</v>
      </c>
      <c r="C26" s="57" t="s">
        <v>51</v>
      </c>
      <c r="D26" s="69">
        <v>18</v>
      </c>
      <c r="E26" s="58" t="s">
        <v>170</v>
      </c>
      <c r="G26" s="67">
        <v>18</v>
      </c>
      <c r="H26" s="57" t="s">
        <v>170</v>
      </c>
      <c r="I26" s="69">
        <v>18</v>
      </c>
      <c r="J26" s="58" t="s">
        <v>170</v>
      </c>
    </row>
    <row r="27" spans="2:10" x14ac:dyDescent="0.2">
      <c r="B27" s="67">
        <v>19</v>
      </c>
      <c r="C27" s="57" t="s">
        <v>52</v>
      </c>
      <c r="D27" s="69">
        <v>19</v>
      </c>
      <c r="E27" s="58" t="s">
        <v>171</v>
      </c>
      <c r="G27" s="67">
        <v>19</v>
      </c>
      <c r="H27" s="57" t="s">
        <v>171</v>
      </c>
      <c r="I27" s="69">
        <v>19</v>
      </c>
      <c r="J27" s="58" t="s">
        <v>171</v>
      </c>
    </row>
    <row r="28" spans="2:10" x14ac:dyDescent="0.2">
      <c r="B28" s="67">
        <v>20</v>
      </c>
      <c r="C28" s="57" t="s">
        <v>74</v>
      </c>
      <c r="D28" s="69">
        <v>20</v>
      </c>
      <c r="E28" s="58" t="s">
        <v>172</v>
      </c>
      <c r="G28" s="67">
        <v>20</v>
      </c>
      <c r="H28" s="57" t="s">
        <v>172</v>
      </c>
      <c r="I28" s="69">
        <v>20</v>
      </c>
      <c r="J28" s="58" t="s">
        <v>172</v>
      </c>
    </row>
    <row r="29" spans="2:10" x14ac:dyDescent="0.2">
      <c r="B29" s="67">
        <v>21</v>
      </c>
      <c r="C29" s="57" t="s">
        <v>3</v>
      </c>
      <c r="D29" s="69">
        <v>21</v>
      </c>
      <c r="E29" s="58" t="s">
        <v>194</v>
      </c>
      <c r="G29" s="67">
        <v>21</v>
      </c>
      <c r="H29" s="57" t="s">
        <v>194</v>
      </c>
      <c r="I29" s="69">
        <v>21</v>
      </c>
      <c r="J29" s="58" t="s">
        <v>194</v>
      </c>
    </row>
    <row r="30" spans="2:10" x14ac:dyDescent="0.2">
      <c r="B30" s="67">
        <v>22</v>
      </c>
      <c r="C30" s="57" t="s">
        <v>153</v>
      </c>
      <c r="D30" s="69">
        <v>22</v>
      </c>
      <c r="E30" s="58" t="s">
        <v>195</v>
      </c>
      <c r="G30" s="67">
        <v>22</v>
      </c>
      <c r="H30" s="57" t="s">
        <v>195</v>
      </c>
      <c r="I30" s="69">
        <v>22</v>
      </c>
      <c r="J30" s="58" t="s">
        <v>195</v>
      </c>
    </row>
    <row r="31" spans="2:10" x14ac:dyDescent="0.2">
      <c r="B31" s="67">
        <v>23</v>
      </c>
      <c r="C31" s="57" t="s">
        <v>102</v>
      </c>
      <c r="D31" s="69">
        <v>23</v>
      </c>
      <c r="E31" s="58" t="s">
        <v>196</v>
      </c>
      <c r="G31" s="67">
        <v>23</v>
      </c>
      <c r="H31" s="57" t="s">
        <v>196</v>
      </c>
      <c r="I31" s="69">
        <v>23</v>
      </c>
      <c r="J31" s="58" t="s">
        <v>196</v>
      </c>
    </row>
    <row r="32" spans="2:10" x14ac:dyDescent="0.2">
      <c r="B32" s="67">
        <v>24</v>
      </c>
      <c r="C32" s="57" t="s">
        <v>46</v>
      </c>
      <c r="D32" s="69">
        <v>24</v>
      </c>
      <c r="E32" s="58" t="s">
        <v>197</v>
      </c>
      <c r="G32" s="67">
        <v>24</v>
      </c>
      <c r="H32" s="57" t="s">
        <v>197</v>
      </c>
      <c r="I32" s="69">
        <v>24</v>
      </c>
      <c r="J32" s="58" t="s">
        <v>197</v>
      </c>
    </row>
    <row r="33" spans="2:10" x14ac:dyDescent="0.2">
      <c r="B33" s="67">
        <v>25</v>
      </c>
      <c r="C33" s="57" t="s">
        <v>173</v>
      </c>
      <c r="D33" s="69">
        <v>25</v>
      </c>
      <c r="E33" s="58" t="s">
        <v>173</v>
      </c>
      <c r="G33" s="67">
        <v>25</v>
      </c>
      <c r="H33" s="57" t="s">
        <v>173</v>
      </c>
      <c r="I33" s="69">
        <v>25</v>
      </c>
      <c r="J33" s="58" t="s">
        <v>173</v>
      </c>
    </row>
    <row r="34" spans="2:10" x14ac:dyDescent="0.2">
      <c r="B34" s="67">
        <v>26</v>
      </c>
      <c r="C34" s="57" t="s">
        <v>189</v>
      </c>
      <c r="D34" s="69">
        <v>26</v>
      </c>
      <c r="E34" s="58" t="s">
        <v>189</v>
      </c>
      <c r="G34" s="67">
        <v>26</v>
      </c>
      <c r="H34" s="57" t="s">
        <v>189</v>
      </c>
      <c r="I34" s="69">
        <v>26</v>
      </c>
      <c r="J34" s="58" t="s">
        <v>189</v>
      </c>
    </row>
    <row r="35" spans="2:10" x14ac:dyDescent="0.2">
      <c r="B35" s="67">
        <v>27</v>
      </c>
      <c r="C35" s="57" t="s">
        <v>190</v>
      </c>
      <c r="D35" s="69">
        <v>27</v>
      </c>
      <c r="E35" s="58" t="s">
        <v>190</v>
      </c>
      <c r="G35" s="67">
        <v>27</v>
      </c>
      <c r="H35" s="57" t="s">
        <v>190</v>
      </c>
      <c r="I35" s="69">
        <v>27</v>
      </c>
      <c r="J35" s="58" t="s">
        <v>190</v>
      </c>
    </row>
    <row r="36" spans="2:10" x14ac:dyDescent="0.2">
      <c r="B36" s="67">
        <v>28</v>
      </c>
      <c r="C36" s="57" t="s">
        <v>191</v>
      </c>
      <c r="D36" s="69">
        <v>28</v>
      </c>
      <c r="E36" s="58" t="s">
        <v>191</v>
      </c>
      <c r="G36" s="67">
        <v>28</v>
      </c>
      <c r="H36" s="57" t="s">
        <v>191</v>
      </c>
      <c r="I36" s="69">
        <v>28</v>
      </c>
      <c r="J36" s="58" t="s">
        <v>191</v>
      </c>
    </row>
    <row r="37" spans="2:10" x14ac:dyDescent="0.2">
      <c r="B37" s="67">
        <v>29</v>
      </c>
      <c r="C37" s="57" t="s">
        <v>192</v>
      </c>
      <c r="D37" s="69">
        <v>29</v>
      </c>
      <c r="E37" s="58" t="s">
        <v>192</v>
      </c>
      <c r="G37" s="67">
        <v>29</v>
      </c>
      <c r="H37" s="57" t="s">
        <v>192</v>
      </c>
      <c r="I37" s="69">
        <v>29</v>
      </c>
      <c r="J37" s="58" t="s">
        <v>192</v>
      </c>
    </row>
    <row r="38" spans="2:10" x14ac:dyDescent="0.2">
      <c r="B38" s="67">
        <v>30</v>
      </c>
      <c r="C38" s="57" t="s">
        <v>193</v>
      </c>
      <c r="D38" s="69">
        <v>30</v>
      </c>
      <c r="E38" s="58" t="s">
        <v>193</v>
      </c>
      <c r="G38" s="67">
        <v>30</v>
      </c>
      <c r="H38" s="57" t="s">
        <v>193</v>
      </c>
      <c r="I38" s="69">
        <v>30</v>
      </c>
      <c r="J38" s="58" t="s">
        <v>193</v>
      </c>
    </row>
    <row r="39" spans="2:10" ht="13.5" thickBot="1" x14ac:dyDescent="0.25">
      <c r="B39" s="72"/>
      <c r="C39" s="61"/>
      <c r="D39" s="73"/>
      <c r="E39" s="62"/>
      <c r="G39" s="72"/>
      <c r="H39" s="61"/>
      <c r="I39" s="73"/>
      <c r="J39" s="62"/>
    </row>
  </sheetData>
  <sheetProtection algorithmName="SHA-512" hashValue="7yLpaKSqI2URpQAm0AMtqnYPRkcfUzMYFxQDMV3+6Uv7+3Df78gXUa2SH4tPtQ/UfWk+9erSk1/fDM7GhYxhDg==" saltValue="x/A0r6go+IhtxD777T0vXA==" spinCount="100000" sheet="1" objects="1" scenarios="1" selectLockedCells="1" selectUnlockedCells="1"/>
  <sortState xmlns:xlrd2="http://schemas.microsoft.com/office/spreadsheetml/2017/richdata2" ref="E9:E19">
    <sortCondition ref="E9:E19"/>
  </sortState>
  <phoneticPr fontId="2" type="noConversion"/>
  <pageMargins left="0.7" right="0.7" top="0.75" bottom="0.75" header="0.3" footer="0.3"/>
  <pageSetup paperSize="9"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sheetPr>
  <dimension ref="B2:Y173"/>
  <sheetViews>
    <sheetView workbookViewId="0"/>
  </sheetViews>
  <sheetFormatPr defaultColWidth="8.85546875" defaultRowHeight="14.25" x14ac:dyDescent="0.2"/>
  <cols>
    <col min="1" max="1" width="2.5703125" style="18" customWidth="1"/>
    <col min="2" max="13" width="8.85546875" style="18"/>
    <col min="14" max="14" width="2.5703125" style="18" customWidth="1"/>
    <col min="15" max="16384" width="8.85546875" style="18"/>
  </cols>
  <sheetData>
    <row r="2" spans="2:25" x14ac:dyDescent="0.2">
      <c r="B2" s="123" t="s">
        <v>200</v>
      </c>
    </row>
    <row r="4" spans="2:25" ht="14.1" customHeight="1" x14ac:dyDescent="0.2">
      <c r="O4" s="197" t="s">
        <v>205</v>
      </c>
      <c r="P4" s="198"/>
      <c r="Q4" s="198"/>
      <c r="R4" s="198"/>
      <c r="S4" s="198"/>
      <c r="T4" s="198"/>
      <c r="U4" s="198"/>
      <c r="V4" s="198"/>
      <c r="W4" s="198"/>
      <c r="X4" s="198"/>
      <c r="Y4" s="199"/>
    </row>
    <row r="5" spans="2:25" x14ac:dyDescent="0.2">
      <c r="O5" s="200"/>
      <c r="P5" s="201"/>
      <c r="Q5" s="201"/>
      <c r="R5" s="201"/>
      <c r="S5" s="201"/>
      <c r="T5" s="201"/>
      <c r="U5" s="201"/>
      <c r="V5" s="201"/>
      <c r="W5" s="201"/>
      <c r="X5" s="201"/>
      <c r="Y5" s="202"/>
    </row>
    <row r="6" spans="2:25" x14ac:dyDescent="0.2">
      <c r="O6" s="200"/>
      <c r="P6" s="201"/>
      <c r="Q6" s="201"/>
      <c r="R6" s="201"/>
      <c r="S6" s="201"/>
      <c r="T6" s="201"/>
      <c r="U6" s="201"/>
      <c r="V6" s="201"/>
      <c r="W6" s="201"/>
      <c r="X6" s="201"/>
      <c r="Y6" s="202"/>
    </row>
    <row r="7" spans="2:25" x14ac:dyDescent="0.2">
      <c r="O7" s="200"/>
      <c r="P7" s="201"/>
      <c r="Q7" s="201"/>
      <c r="R7" s="201"/>
      <c r="S7" s="201"/>
      <c r="T7" s="201"/>
      <c r="U7" s="201"/>
      <c r="V7" s="201"/>
      <c r="W7" s="201"/>
      <c r="X7" s="201"/>
      <c r="Y7" s="202"/>
    </row>
    <row r="8" spans="2:25" x14ac:dyDescent="0.2">
      <c r="O8" s="200"/>
      <c r="P8" s="201"/>
      <c r="Q8" s="201"/>
      <c r="R8" s="201"/>
      <c r="S8" s="201"/>
      <c r="T8" s="201"/>
      <c r="U8" s="201"/>
      <c r="V8" s="201"/>
      <c r="W8" s="201"/>
      <c r="X8" s="201"/>
      <c r="Y8" s="202"/>
    </row>
    <row r="9" spans="2:25" x14ac:dyDescent="0.2">
      <c r="O9" s="200"/>
      <c r="P9" s="201"/>
      <c r="Q9" s="201"/>
      <c r="R9" s="201"/>
      <c r="S9" s="201"/>
      <c r="T9" s="201"/>
      <c r="U9" s="201"/>
      <c r="V9" s="201"/>
      <c r="W9" s="201"/>
      <c r="X9" s="201"/>
      <c r="Y9" s="202"/>
    </row>
    <row r="10" spans="2:25" x14ac:dyDescent="0.2">
      <c r="O10" s="200"/>
      <c r="P10" s="201"/>
      <c r="Q10" s="201"/>
      <c r="R10" s="201"/>
      <c r="S10" s="201"/>
      <c r="T10" s="201"/>
      <c r="U10" s="201"/>
      <c r="V10" s="201"/>
      <c r="W10" s="201"/>
      <c r="X10" s="201"/>
      <c r="Y10" s="202"/>
    </row>
    <row r="11" spans="2:25" x14ac:dyDescent="0.2">
      <c r="O11" s="200"/>
      <c r="P11" s="201"/>
      <c r="Q11" s="201"/>
      <c r="R11" s="201"/>
      <c r="S11" s="201"/>
      <c r="T11" s="201"/>
      <c r="U11" s="201"/>
      <c r="V11" s="201"/>
      <c r="W11" s="201"/>
      <c r="X11" s="201"/>
      <c r="Y11" s="202"/>
    </row>
    <row r="12" spans="2:25" x14ac:dyDescent="0.2">
      <c r="O12" s="200"/>
      <c r="P12" s="201"/>
      <c r="Q12" s="201"/>
      <c r="R12" s="201"/>
      <c r="S12" s="201"/>
      <c r="T12" s="201"/>
      <c r="U12" s="201"/>
      <c r="V12" s="201"/>
      <c r="W12" s="201"/>
      <c r="X12" s="201"/>
      <c r="Y12" s="202"/>
    </row>
    <row r="13" spans="2:25" x14ac:dyDescent="0.2">
      <c r="O13" s="200"/>
      <c r="P13" s="201"/>
      <c r="Q13" s="201"/>
      <c r="R13" s="201"/>
      <c r="S13" s="201"/>
      <c r="T13" s="201"/>
      <c r="U13" s="201"/>
      <c r="V13" s="201"/>
      <c r="W13" s="201"/>
      <c r="X13" s="201"/>
      <c r="Y13" s="202"/>
    </row>
    <row r="14" spans="2:25" x14ac:dyDescent="0.2">
      <c r="O14" s="200"/>
      <c r="P14" s="201"/>
      <c r="Q14" s="201"/>
      <c r="R14" s="201"/>
      <c r="S14" s="201"/>
      <c r="T14" s="201"/>
      <c r="U14" s="201"/>
      <c r="V14" s="201"/>
      <c r="W14" s="201"/>
      <c r="X14" s="201"/>
      <c r="Y14" s="202"/>
    </row>
    <row r="15" spans="2:25" x14ac:dyDescent="0.2">
      <c r="O15" s="200"/>
      <c r="P15" s="201"/>
      <c r="Q15" s="201"/>
      <c r="R15" s="201"/>
      <c r="S15" s="201"/>
      <c r="T15" s="201"/>
      <c r="U15" s="201"/>
      <c r="V15" s="201"/>
      <c r="W15" s="201"/>
      <c r="X15" s="201"/>
      <c r="Y15" s="202"/>
    </row>
    <row r="16" spans="2:25" x14ac:dyDescent="0.2">
      <c r="O16" s="200"/>
      <c r="P16" s="201"/>
      <c r="Q16" s="201"/>
      <c r="R16" s="201"/>
      <c r="S16" s="201"/>
      <c r="T16" s="201"/>
      <c r="U16" s="201"/>
      <c r="V16" s="201"/>
      <c r="W16" s="201"/>
      <c r="X16" s="201"/>
      <c r="Y16" s="202"/>
    </row>
    <row r="17" spans="15:25" x14ac:dyDescent="0.2">
      <c r="O17" s="200"/>
      <c r="P17" s="201"/>
      <c r="Q17" s="201"/>
      <c r="R17" s="201"/>
      <c r="S17" s="201"/>
      <c r="T17" s="201"/>
      <c r="U17" s="201"/>
      <c r="V17" s="201"/>
      <c r="W17" s="201"/>
      <c r="X17" s="201"/>
      <c r="Y17" s="202"/>
    </row>
    <row r="18" spans="15:25" x14ac:dyDescent="0.2">
      <c r="O18" s="200"/>
      <c r="P18" s="201"/>
      <c r="Q18" s="201"/>
      <c r="R18" s="201"/>
      <c r="S18" s="201"/>
      <c r="T18" s="201"/>
      <c r="U18" s="201"/>
      <c r="V18" s="201"/>
      <c r="W18" s="201"/>
      <c r="X18" s="201"/>
      <c r="Y18" s="202"/>
    </row>
    <row r="19" spans="15:25" x14ac:dyDescent="0.2">
      <c r="O19" s="200"/>
      <c r="P19" s="201"/>
      <c r="Q19" s="201"/>
      <c r="R19" s="201"/>
      <c r="S19" s="201"/>
      <c r="T19" s="201"/>
      <c r="U19" s="201"/>
      <c r="V19" s="201"/>
      <c r="W19" s="201"/>
      <c r="X19" s="201"/>
      <c r="Y19" s="202"/>
    </row>
    <row r="20" spans="15:25" x14ac:dyDescent="0.2">
      <c r="O20" s="200"/>
      <c r="P20" s="201"/>
      <c r="Q20" s="201"/>
      <c r="R20" s="201"/>
      <c r="S20" s="201"/>
      <c r="T20" s="201"/>
      <c r="U20" s="201"/>
      <c r="V20" s="201"/>
      <c r="W20" s="201"/>
      <c r="X20" s="201"/>
      <c r="Y20" s="202"/>
    </row>
    <row r="21" spans="15:25" x14ac:dyDescent="0.2">
      <c r="O21" s="200"/>
      <c r="P21" s="201"/>
      <c r="Q21" s="201"/>
      <c r="R21" s="201"/>
      <c r="S21" s="201"/>
      <c r="T21" s="201"/>
      <c r="U21" s="201"/>
      <c r="V21" s="201"/>
      <c r="W21" s="201"/>
      <c r="X21" s="201"/>
      <c r="Y21" s="202"/>
    </row>
    <row r="22" spans="15:25" x14ac:dyDescent="0.2">
      <c r="O22" s="200"/>
      <c r="P22" s="201"/>
      <c r="Q22" s="201"/>
      <c r="R22" s="201"/>
      <c r="S22" s="201"/>
      <c r="T22" s="201"/>
      <c r="U22" s="201"/>
      <c r="V22" s="201"/>
      <c r="W22" s="201"/>
      <c r="X22" s="201"/>
      <c r="Y22" s="202"/>
    </row>
    <row r="23" spans="15:25" x14ac:dyDescent="0.2">
      <c r="O23" s="200"/>
      <c r="P23" s="201"/>
      <c r="Q23" s="201"/>
      <c r="R23" s="201"/>
      <c r="S23" s="201"/>
      <c r="T23" s="201"/>
      <c r="U23" s="201"/>
      <c r="V23" s="201"/>
      <c r="W23" s="201"/>
      <c r="X23" s="201"/>
      <c r="Y23" s="202"/>
    </row>
    <row r="24" spans="15:25" x14ac:dyDescent="0.2">
      <c r="O24" s="200"/>
      <c r="P24" s="201"/>
      <c r="Q24" s="201"/>
      <c r="R24" s="201"/>
      <c r="S24" s="201"/>
      <c r="T24" s="201"/>
      <c r="U24" s="201"/>
      <c r="V24" s="201"/>
      <c r="W24" s="201"/>
      <c r="X24" s="201"/>
      <c r="Y24" s="202"/>
    </row>
    <row r="25" spans="15:25" x14ac:dyDescent="0.2">
      <c r="O25" s="200"/>
      <c r="P25" s="201"/>
      <c r="Q25" s="201"/>
      <c r="R25" s="201"/>
      <c r="S25" s="201"/>
      <c r="T25" s="201"/>
      <c r="U25" s="201"/>
      <c r="V25" s="201"/>
      <c r="W25" s="201"/>
      <c r="X25" s="201"/>
      <c r="Y25" s="202"/>
    </row>
    <row r="26" spans="15:25" x14ac:dyDescent="0.2">
      <c r="O26" s="200"/>
      <c r="P26" s="201"/>
      <c r="Q26" s="201"/>
      <c r="R26" s="201"/>
      <c r="S26" s="201"/>
      <c r="T26" s="201"/>
      <c r="U26" s="201"/>
      <c r="V26" s="201"/>
      <c r="W26" s="201"/>
      <c r="X26" s="201"/>
      <c r="Y26" s="202"/>
    </row>
    <row r="27" spans="15:25" x14ac:dyDescent="0.2">
      <c r="O27" s="200"/>
      <c r="P27" s="201"/>
      <c r="Q27" s="201"/>
      <c r="R27" s="201"/>
      <c r="S27" s="201"/>
      <c r="T27" s="201"/>
      <c r="U27" s="201"/>
      <c r="V27" s="201"/>
      <c r="W27" s="201"/>
      <c r="X27" s="201"/>
      <c r="Y27" s="202"/>
    </row>
    <row r="28" spans="15:25" x14ac:dyDescent="0.2">
      <c r="O28" s="200"/>
      <c r="P28" s="201"/>
      <c r="Q28" s="201"/>
      <c r="R28" s="201"/>
      <c r="S28" s="201"/>
      <c r="T28" s="201"/>
      <c r="U28" s="201"/>
      <c r="V28" s="201"/>
      <c r="W28" s="201"/>
      <c r="X28" s="201"/>
      <c r="Y28" s="202"/>
    </row>
    <row r="29" spans="15:25" x14ac:dyDescent="0.2">
      <c r="O29" s="200"/>
      <c r="P29" s="201"/>
      <c r="Q29" s="201"/>
      <c r="R29" s="201"/>
      <c r="S29" s="201"/>
      <c r="T29" s="201"/>
      <c r="U29" s="201"/>
      <c r="V29" s="201"/>
      <c r="W29" s="201"/>
      <c r="X29" s="201"/>
      <c r="Y29" s="202"/>
    </row>
    <row r="30" spans="15:25" x14ac:dyDescent="0.2">
      <c r="O30" s="200"/>
      <c r="P30" s="201"/>
      <c r="Q30" s="201"/>
      <c r="R30" s="201"/>
      <c r="S30" s="201"/>
      <c r="T30" s="201"/>
      <c r="U30" s="201"/>
      <c r="V30" s="201"/>
      <c r="W30" s="201"/>
      <c r="X30" s="201"/>
      <c r="Y30" s="202"/>
    </row>
    <row r="31" spans="15:25" x14ac:dyDescent="0.2">
      <c r="O31" s="200"/>
      <c r="P31" s="201"/>
      <c r="Q31" s="201"/>
      <c r="R31" s="201"/>
      <c r="S31" s="201"/>
      <c r="T31" s="201"/>
      <c r="U31" s="201"/>
      <c r="V31" s="201"/>
      <c r="W31" s="201"/>
      <c r="X31" s="201"/>
      <c r="Y31" s="202"/>
    </row>
    <row r="32" spans="15:25" x14ac:dyDescent="0.2">
      <c r="O32" s="203"/>
      <c r="P32" s="204"/>
      <c r="Q32" s="204"/>
      <c r="R32" s="204"/>
      <c r="S32" s="204"/>
      <c r="T32" s="204"/>
      <c r="U32" s="204"/>
      <c r="V32" s="204"/>
      <c r="W32" s="204"/>
      <c r="X32" s="204"/>
      <c r="Y32" s="205"/>
    </row>
    <row r="34" spans="2:25" ht="15" thickBot="1" x14ac:dyDescent="0.25">
      <c r="B34" s="142"/>
      <c r="C34" s="142"/>
      <c r="D34" s="142"/>
      <c r="E34" s="142"/>
      <c r="F34" s="142"/>
      <c r="G34" s="142"/>
      <c r="H34" s="142"/>
      <c r="I34" s="142"/>
      <c r="J34" s="142"/>
      <c r="K34" s="142"/>
      <c r="L34" s="142"/>
      <c r="M34" s="142"/>
      <c r="N34" s="142"/>
      <c r="O34" s="142"/>
      <c r="P34" s="142"/>
      <c r="Q34" s="142"/>
      <c r="R34" s="142"/>
      <c r="S34" s="142"/>
      <c r="T34" s="142"/>
      <c r="U34" s="142"/>
      <c r="V34" s="142"/>
      <c r="W34" s="142"/>
      <c r="X34" s="142"/>
      <c r="Y34" s="142"/>
    </row>
    <row r="36" spans="2:25" x14ac:dyDescent="0.2">
      <c r="B36" s="123" t="s">
        <v>201</v>
      </c>
    </row>
    <row r="38" spans="2:25" ht="14.45" customHeight="1" x14ac:dyDescent="0.2">
      <c r="O38" s="206" t="s">
        <v>226</v>
      </c>
      <c r="P38" s="207"/>
      <c r="Q38" s="207"/>
      <c r="R38" s="207"/>
      <c r="S38" s="207"/>
      <c r="T38" s="207"/>
      <c r="U38" s="207"/>
      <c r="V38" s="207"/>
      <c r="W38" s="207"/>
      <c r="X38" s="207"/>
      <c r="Y38" s="208"/>
    </row>
    <row r="39" spans="2:25" ht="14.45" customHeight="1" x14ac:dyDescent="0.2">
      <c r="O39" s="209"/>
      <c r="P39" s="210"/>
      <c r="Q39" s="210"/>
      <c r="R39" s="210"/>
      <c r="S39" s="210"/>
      <c r="T39" s="210"/>
      <c r="U39" s="210"/>
      <c r="V39" s="210"/>
      <c r="W39" s="210"/>
      <c r="X39" s="210"/>
      <c r="Y39" s="211"/>
    </row>
    <row r="40" spans="2:25" x14ac:dyDescent="0.2">
      <c r="O40" s="209"/>
      <c r="P40" s="210"/>
      <c r="Q40" s="210"/>
      <c r="R40" s="210"/>
      <c r="S40" s="210"/>
      <c r="T40" s="210"/>
      <c r="U40" s="210"/>
      <c r="V40" s="210"/>
      <c r="W40" s="210"/>
      <c r="X40" s="210"/>
      <c r="Y40" s="211"/>
    </row>
    <row r="41" spans="2:25" x14ac:dyDescent="0.2">
      <c r="O41" s="209"/>
      <c r="P41" s="210"/>
      <c r="Q41" s="210"/>
      <c r="R41" s="210"/>
      <c r="S41" s="210"/>
      <c r="T41" s="210"/>
      <c r="U41" s="210"/>
      <c r="V41" s="210"/>
      <c r="W41" s="210"/>
      <c r="X41" s="210"/>
      <c r="Y41" s="211"/>
    </row>
    <row r="42" spans="2:25" x14ac:dyDescent="0.2">
      <c r="O42" s="209"/>
      <c r="P42" s="210"/>
      <c r="Q42" s="210"/>
      <c r="R42" s="210"/>
      <c r="S42" s="210"/>
      <c r="T42" s="210"/>
      <c r="U42" s="210"/>
      <c r="V42" s="210"/>
      <c r="W42" s="210"/>
      <c r="X42" s="210"/>
      <c r="Y42" s="211"/>
    </row>
    <row r="43" spans="2:25" x14ac:dyDescent="0.2">
      <c r="O43" s="209"/>
      <c r="P43" s="210"/>
      <c r="Q43" s="210"/>
      <c r="R43" s="210"/>
      <c r="S43" s="210"/>
      <c r="T43" s="210"/>
      <c r="U43" s="210"/>
      <c r="V43" s="210"/>
      <c r="W43" s="210"/>
      <c r="X43" s="210"/>
      <c r="Y43" s="211"/>
    </row>
    <row r="44" spans="2:25" x14ac:dyDescent="0.2">
      <c r="O44" s="209"/>
      <c r="P44" s="210"/>
      <c r="Q44" s="210"/>
      <c r="R44" s="210"/>
      <c r="S44" s="210"/>
      <c r="T44" s="210"/>
      <c r="U44" s="210"/>
      <c r="V44" s="210"/>
      <c r="W44" s="210"/>
      <c r="X44" s="210"/>
      <c r="Y44" s="211"/>
    </row>
    <row r="45" spans="2:25" x14ac:dyDescent="0.2">
      <c r="O45" s="209"/>
      <c r="P45" s="210"/>
      <c r="Q45" s="210"/>
      <c r="R45" s="210"/>
      <c r="S45" s="210"/>
      <c r="T45" s="210"/>
      <c r="U45" s="210"/>
      <c r="V45" s="210"/>
      <c r="W45" s="210"/>
      <c r="X45" s="210"/>
      <c r="Y45" s="211"/>
    </row>
    <row r="46" spans="2:25" x14ac:dyDescent="0.2">
      <c r="O46" s="209"/>
      <c r="P46" s="210"/>
      <c r="Q46" s="210"/>
      <c r="R46" s="210"/>
      <c r="S46" s="210"/>
      <c r="T46" s="210"/>
      <c r="U46" s="210"/>
      <c r="V46" s="210"/>
      <c r="W46" s="210"/>
      <c r="X46" s="210"/>
      <c r="Y46" s="211"/>
    </row>
    <row r="47" spans="2:25" x14ac:dyDescent="0.2">
      <c r="O47" s="209"/>
      <c r="P47" s="210"/>
      <c r="Q47" s="210"/>
      <c r="R47" s="210"/>
      <c r="S47" s="210"/>
      <c r="T47" s="210"/>
      <c r="U47" s="210"/>
      <c r="V47" s="210"/>
      <c r="W47" s="210"/>
      <c r="X47" s="210"/>
      <c r="Y47" s="211"/>
    </row>
    <row r="48" spans="2:25" x14ac:dyDescent="0.2">
      <c r="O48" s="209"/>
      <c r="P48" s="210"/>
      <c r="Q48" s="210"/>
      <c r="R48" s="210"/>
      <c r="S48" s="210"/>
      <c r="T48" s="210"/>
      <c r="U48" s="210"/>
      <c r="V48" s="210"/>
      <c r="W48" s="210"/>
      <c r="X48" s="210"/>
      <c r="Y48" s="211"/>
    </row>
    <row r="49" spans="2:25" x14ac:dyDescent="0.2">
      <c r="C49" s="95"/>
      <c r="O49" s="209"/>
      <c r="P49" s="210"/>
      <c r="Q49" s="210"/>
      <c r="R49" s="210"/>
      <c r="S49" s="210"/>
      <c r="T49" s="210"/>
      <c r="U49" s="210"/>
      <c r="V49" s="210"/>
      <c r="W49" s="210"/>
      <c r="X49" s="210"/>
      <c r="Y49" s="211"/>
    </row>
    <row r="50" spans="2:25" x14ac:dyDescent="0.2">
      <c r="O50" s="209"/>
      <c r="P50" s="210"/>
      <c r="Q50" s="210"/>
      <c r="R50" s="210"/>
      <c r="S50" s="210"/>
      <c r="T50" s="210"/>
      <c r="U50" s="210"/>
      <c r="V50" s="210"/>
      <c r="W50" s="210"/>
      <c r="X50" s="210"/>
      <c r="Y50" s="211"/>
    </row>
    <row r="51" spans="2:25" x14ac:dyDescent="0.2">
      <c r="O51" s="209"/>
      <c r="P51" s="210"/>
      <c r="Q51" s="210"/>
      <c r="R51" s="210"/>
      <c r="S51" s="210"/>
      <c r="T51" s="210"/>
      <c r="U51" s="210"/>
      <c r="V51" s="210"/>
      <c r="W51" s="210"/>
      <c r="X51" s="210"/>
      <c r="Y51" s="211"/>
    </row>
    <row r="52" spans="2:25" x14ac:dyDescent="0.2">
      <c r="O52" s="209"/>
      <c r="P52" s="210"/>
      <c r="Q52" s="210"/>
      <c r="R52" s="210"/>
      <c r="S52" s="210"/>
      <c r="T52" s="210"/>
      <c r="U52" s="210"/>
      <c r="V52" s="210"/>
      <c r="W52" s="210"/>
      <c r="X52" s="210"/>
      <c r="Y52" s="211"/>
    </row>
    <row r="53" spans="2:25" x14ac:dyDescent="0.2">
      <c r="O53" s="209"/>
      <c r="P53" s="210"/>
      <c r="Q53" s="210"/>
      <c r="R53" s="210"/>
      <c r="S53" s="210"/>
      <c r="T53" s="210"/>
      <c r="U53" s="210"/>
      <c r="V53" s="210"/>
      <c r="W53" s="210"/>
      <c r="X53" s="210"/>
      <c r="Y53" s="211"/>
    </row>
    <row r="54" spans="2:25" x14ac:dyDescent="0.2">
      <c r="O54" s="209"/>
      <c r="P54" s="210"/>
      <c r="Q54" s="210"/>
      <c r="R54" s="210"/>
      <c r="S54" s="210"/>
      <c r="T54" s="210"/>
      <c r="U54" s="210"/>
      <c r="V54" s="210"/>
      <c r="W54" s="210"/>
      <c r="X54" s="210"/>
      <c r="Y54" s="211"/>
    </row>
    <row r="55" spans="2:25" x14ac:dyDescent="0.2">
      <c r="O55" s="209"/>
      <c r="P55" s="210"/>
      <c r="Q55" s="210"/>
      <c r="R55" s="210"/>
      <c r="S55" s="210"/>
      <c r="T55" s="210"/>
      <c r="U55" s="210"/>
      <c r="V55" s="210"/>
      <c r="W55" s="210"/>
      <c r="X55" s="210"/>
      <c r="Y55" s="211"/>
    </row>
    <row r="56" spans="2:25" x14ac:dyDescent="0.2">
      <c r="O56" s="209"/>
      <c r="P56" s="210"/>
      <c r="Q56" s="210"/>
      <c r="R56" s="210"/>
      <c r="S56" s="210"/>
      <c r="T56" s="210"/>
      <c r="U56" s="210"/>
      <c r="V56" s="210"/>
      <c r="W56" s="210"/>
      <c r="X56" s="210"/>
      <c r="Y56" s="211"/>
    </row>
    <row r="57" spans="2:25" x14ac:dyDescent="0.2">
      <c r="O57" s="209"/>
      <c r="P57" s="210"/>
      <c r="Q57" s="210"/>
      <c r="R57" s="210"/>
      <c r="S57" s="210"/>
      <c r="T57" s="210"/>
      <c r="U57" s="210"/>
      <c r="V57" s="210"/>
      <c r="W57" s="210"/>
      <c r="X57" s="210"/>
      <c r="Y57" s="211"/>
    </row>
    <row r="58" spans="2:25" x14ac:dyDescent="0.2">
      <c r="O58" s="209"/>
      <c r="P58" s="210"/>
      <c r="Q58" s="210"/>
      <c r="R58" s="210"/>
      <c r="S58" s="210"/>
      <c r="T58" s="210"/>
      <c r="U58" s="210"/>
      <c r="V58" s="210"/>
      <c r="W58" s="210"/>
      <c r="X58" s="210"/>
      <c r="Y58" s="211"/>
    </row>
    <row r="59" spans="2:25" x14ac:dyDescent="0.2">
      <c r="O59" s="209"/>
      <c r="P59" s="210"/>
      <c r="Q59" s="210"/>
      <c r="R59" s="210"/>
      <c r="S59" s="210"/>
      <c r="T59" s="210"/>
      <c r="U59" s="210"/>
      <c r="V59" s="210"/>
      <c r="W59" s="210"/>
      <c r="X59" s="210"/>
      <c r="Y59" s="211"/>
    </row>
    <row r="60" spans="2:25" x14ac:dyDescent="0.2">
      <c r="O60" s="212"/>
      <c r="P60" s="213"/>
      <c r="Q60" s="213"/>
      <c r="R60" s="213"/>
      <c r="S60" s="213"/>
      <c r="T60" s="213"/>
      <c r="U60" s="213"/>
      <c r="V60" s="213"/>
      <c r="W60" s="213"/>
      <c r="X60" s="213"/>
      <c r="Y60" s="214"/>
    </row>
    <row r="62" spans="2:25" ht="15" thickBot="1" x14ac:dyDescent="0.25">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row>
    <row r="64" spans="2:25" x14ac:dyDescent="0.2">
      <c r="B64" s="123" t="s">
        <v>202</v>
      </c>
    </row>
    <row r="66" spans="15:25" ht="14.1" customHeight="1" x14ac:dyDescent="0.2">
      <c r="O66" s="197" t="s">
        <v>234</v>
      </c>
      <c r="P66" s="198"/>
      <c r="Q66" s="198"/>
      <c r="R66" s="198"/>
      <c r="S66" s="198"/>
      <c r="T66" s="198"/>
      <c r="U66" s="198"/>
      <c r="V66" s="198"/>
      <c r="W66" s="198"/>
      <c r="X66" s="198"/>
      <c r="Y66" s="199"/>
    </row>
    <row r="67" spans="15:25" x14ac:dyDescent="0.2">
      <c r="O67" s="200"/>
      <c r="P67" s="201"/>
      <c r="Q67" s="201"/>
      <c r="R67" s="201"/>
      <c r="S67" s="201"/>
      <c r="T67" s="201"/>
      <c r="U67" s="201"/>
      <c r="V67" s="201"/>
      <c r="W67" s="201"/>
      <c r="X67" s="201"/>
      <c r="Y67" s="202"/>
    </row>
    <row r="68" spans="15:25" x14ac:dyDescent="0.2">
      <c r="O68" s="200"/>
      <c r="P68" s="201"/>
      <c r="Q68" s="201"/>
      <c r="R68" s="201"/>
      <c r="S68" s="201"/>
      <c r="T68" s="201"/>
      <c r="U68" s="201"/>
      <c r="V68" s="201"/>
      <c r="W68" s="201"/>
      <c r="X68" s="201"/>
      <c r="Y68" s="202"/>
    </row>
    <row r="69" spans="15:25" x14ac:dyDescent="0.2">
      <c r="O69" s="200"/>
      <c r="P69" s="201"/>
      <c r="Q69" s="201"/>
      <c r="R69" s="201"/>
      <c r="S69" s="201"/>
      <c r="T69" s="201"/>
      <c r="U69" s="201"/>
      <c r="V69" s="201"/>
      <c r="W69" s="201"/>
      <c r="X69" s="201"/>
      <c r="Y69" s="202"/>
    </row>
    <row r="70" spans="15:25" x14ac:dyDescent="0.2">
      <c r="O70" s="200"/>
      <c r="P70" s="201"/>
      <c r="Q70" s="201"/>
      <c r="R70" s="201"/>
      <c r="S70" s="201"/>
      <c r="T70" s="201"/>
      <c r="U70" s="201"/>
      <c r="V70" s="201"/>
      <c r="W70" s="201"/>
      <c r="X70" s="201"/>
      <c r="Y70" s="202"/>
    </row>
    <row r="71" spans="15:25" x14ac:dyDescent="0.2">
      <c r="O71" s="200"/>
      <c r="P71" s="201"/>
      <c r="Q71" s="201"/>
      <c r="R71" s="201"/>
      <c r="S71" s="201"/>
      <c r="T71" s="201"/>
      <c r="U71" s="201"/>
      <c r="V71" s="201"/>
      <c r="W71" s="201"/>
      <c r="X71" s="201"/>
      <c r="Y71" s="202"/>
    </row>
    <row r="72" spans="15:25" x14ac:dyDescent="0.2">
      <c r="O72" s="200"/>
      <c r="P72" s="201"/>
      <c r="Q72" s="201"/>
      <c r="R72" s="201"/>
      <c r="S72" s="201"/>
      <c r="T72" s="201"/>
      <c r="U72" s="201"/>
      <c r="V72" s="201"/>
      <c r="W72" s="201"/>
      <c r="X72" s="201"/>
      <c r="Y72" s="202"/>
    </row>
    <row r="73" spans="15:25" x14ac:dyDescent="0.2">
      <c r="O73" s="200"/>
      <c r="P73" s="201"/>
      <c r="Q73" s="201"/>
      <c r="R73" s="201"/>
      <c r="S73" s="201"/>
      <c r="T73" s="201"/>
      <c r="U73" s="201"/>
      <c r="V73" s="201"/>
      <c r="W73" s="201"/>
      <c r="X73" s="201"/>
      <c r="Y73" s="202"/>
    </row>
    <row r="74" spans="15:25" x14ac:dyDescent="0.2">
      <c r="O74" s="200"/>
      <c r="P74" s="201"/>
      <c r="Q74" s="201"/>
      <c r="R74" s="201"/>
      <c r="S74" s="201"/>
      <c r="T74" s="201"/>
      <c r="U74" s="201"/>
      <c r="V74" s="201"/>
      <c r="W74" s="201"/>
      <c r="X74" s="201"/>
      <c r="Y74" s="202"/>
    </row>
    <row r="75" spans="15:25" x14ac:dyDescent="0.2">
      <c r="O75" s="200"/>
      <c r="P75" s="201"/>
      <c r="Q75" s="201"/>
      <c r="R75" s="201"/>
      <c r="S75" s="201"/>
      <c r="T75" s="201"/>
      <c r="U75" s="201"/>
      <c r="V75" s="201"/>
      <c r="W75" s="201"/>
      <c r="X75" s="201"/>
      <c r="Y75" s="202"/>
    </row>
    <row r="76" spans="15:25" x14ac:dyDescent="0.2">
      <c r="O76" s="200"/>
      <c r="P76" s="201"/>
      <c r="Q76" s="201"/>
      <c r="R76" s="201"/>
      <c r="S76" s="201"/>
      <c r="T76" s="201"/>
      <c r="U76" s="201"/>
      <c r="V76" s="201"/>
      <c r="W76" s="201"/>
      <c r="X76" s="201"/>
      <c r="Y76" s="202"/>
    </row>
    <row r="77" spans="15:25" x14ac:dyDescent="0.2">
      <c r="O77" s="200"/>
      <c r="P77" s="201"/>
      <c r="Q77" s="201"/>
      <c r="R77" s="201"/>
      <c r="S77" s="201"/>
      <c r="T77" s="201"/>
      <c r="U77" s="201"/>
      <c r="V77" s="201"/>
      <c r="W77" s="201"/>
      <c r="X77" s="201"/>
      <c r="Y77" s="202"/>
    </row>
    <row r="78" spans="15:25" x14ac:dyDescent="0.2">
      <c r="O78" s="200"/>
      <c r="P78" s="201"/>
      <c r="Q78" s="201"/>
      <c r="R78" s="201"/>
      <c r="S78" s="201"/>
      <c r="T78" s="201"/>
      <c r="U78" s="201"/>
      <c r="V78" s="201"/>
      <c r="W78" s="201"/>
      <c r="X78" s="201"/>
      <c r="Y78" s="202"/>
    </row>
    <row r="79" spans="15:25" x14ac:dyDescent="0.2">
      <c r="O79" s="200"/>
      <c r="P79" s="201"/>
      <c r="Q79" s="201"/>
      <c r="R79" s="201"/>
      <c r="S79" s="201"/>
      <c r="T79" s="201"/>
      <c r="U79" s="201"/>
      <c r="V79" s="201"/>
      <c r="W79" s="201"/>
      <c r="X79" s="201"/>
      <c r="Y79" s="202"/>
    </row>
    <row r="80" spans="15:25" x14ac:dyDescent="0.2">
      <c r="O80" s="200"/>
      <c r="P80" s="201"/>
      <c r="Q80" s="201"/>
      <c r="R80" s="201"/>
      <c r="S80" s="201"/>
      <c r="T80" s="201"/>
      <c r="U80" s="201"/>
      <c r="V80" s="201"/>
      <c r="W80" s="201"/>
      <c r="X80" s="201"/>
      <c r="Y80" s="202"/>
    </row>
    <row r="81" spans="2:25" x14ac:dyDescent="0.2">
      <c r="O81" s="200"/>
      <c r="P81" s="201"/>
      <c r="Q81" s="201"/>
      <c r="R81" s="201"/>
      <c r="S81" s="201"/>
      <c r="T81" s="201"/>
      <c r="U81" s="201"/>
      <c r="V81" s="201"/>
      <c r="W81" s="201"/>
      <c r="X81" s="201"/>
      <c r="Y81" s="202"/>
    </row>
    <row r="82" spans="2:25" x14ac:dyDescent="0.2">
      <c r="O82" s="200"/>
      <c r="P82" s="201"/>
      <c r="Q82" s="201"/>
      <c r="R82" s="201"/>
      <c r="S82" s="201"/>
      <c r="T82" s="201"/>
      <c r="U82" s="201"/>
      <c r="V82" s="201"/>
      <c r="W82" s="201"/>
      <c r="X82" s="201"/>
      <c r="Y82" s="202"/>
    </row>
    <row r="83" spans="2:25" x14ac:dyDescent="0.2">
      <c r="O83" s="200"/>
      <c r="P83" s="201"/>
      <c r="Q83" s="201"/>
      <c r="R83" s="201"/>
      <c r="S83" s="201"/>
      <c r="T83" s="201"/>
      <c r="U83" s="201"/>
      <c r="V83" s="201"/>
      <c r="W83" s="201"/>
      <c r="X83" s="201"/>
      <c r="Y83" s="202"/>
    </row>
    <row r="84" spans="2:25" x14ac:dyDescent="0.2">
      <c r="O84" s="200"/>
      <c r="P84" s="201"/>
      <c r="Q84" s="201"/>
      <c r="R84" s="201"/>
      <c r="S84" s="201"/>
      <c r="T84" s="201"/>
      <c r="U84" s="201"/>
      <c r="V84" s="201"/>
      <c r="W84" s="201"/>
      <c r="X84" s="201"/>
      <c r="Y84" s="202"/>
    </row>
    <row r="85" spans="2:25" x14ac:dyDescent="0.2">
      <c r="O85" s="200"/>
      <c r="P85" s="201"/>
      <c r="Q85" s="201"/>
      <c r="R85" s="201"/>
      <c r="S85" s="201"/>
      <c r="T85" s="201"/>
      <c r="U85" s="201"/>
      <c r="V85" s="201"/>
      <c r="W85" s="201"/>
      <c r="X85" s="201"/>
      <c r="Y85" s="202"/>
    </row>
    <row r="86" spans="2:25" x14ac:dyDescent="0.2">
      <c r="O86" s="200"/>
      <c r="P86" s="201"/>
      <c r="Q86" s="201"/>
      <c r="R86" s="201"/>
      <c r="S86" s="201"/>
      <c r="T86" s="201"/>
      <c r="U86" s="201"/>
      <c r="V86" s="201"/>
      <c r="W86" s="201"/>
      <c r="X86" s="201"/>
      <c r="Y86" s="202"/>
    </row>
    <row r="87" spans="2:25" x14ac:dyDescent="0.2">
      <c r="O87" s="200"/>
      <c r="P87" s="201"/>
      <c r="Q87" s="201"/>
      <c r="R87" s="201"/>
      <c r="S87" s="201"/>
      <c r="T87" s="201"/>
      <c r="U87" s="201"/>
      <c r="V87" s="201"/>
      <c r="W87" s="201"/>
      <c r="X87" s="201"/>
      <c r="Y87" s="202"/>
    </row>
    <row r="88" spans="2:25" x14ac:dyDescent="0.2">
      <c r="O88" s="200"/>
      <c r="P88" s="201"/>
      <c r="Q88" s="201"/>
      <c r="R88" s="201"/>
      <c r="S88" s="201"/>
      <c r="T88" s="201"/>
      <c r="U88" s="201"/>
      <c r="V88" s="201"/>
      <c r="W88" s="201"/>
      <c r="X88" s="201"/>
      <c r="Y88" s="202"/>
    </row>
    <row r="89" spans="2:25" x14ac:dyDescent="0.2">
      <c r="O89" s="200"/>
      <c r="P89" s="201"/>
      <c r="Q89" s="201"/>
      <c r="R89" s="201"/>
      <c r="S89" s="201"/>
      <c r="T89" s="201"/>
      <c r="U89" s="201"/>
      <c r="V89" s="201"/>
      <c r="W89" s="201"/>
      <c r="X89" s="201"/>
      <c r="Y89" s="202"/>
    </row>
    <row r="90" spans="2:25" x14ac:dyDescent="0.2">
      <c r="O90" s="200"/>
      <c r="P90" s="201"/>
      <c r="Q90" s="201"/>
      <c r="R90" s="201"/>
      <c r="S90" s="201"/>
      <c r="T90" s="201"/>
      <c r="U90" s="201"/>
      <c r="V90" s="201"/>
      <c r="W90" s="201"/>
      <c r="X90" s="201"/>
      <c r="Y90" s="202"/>
    </row>
    <row r="91" spans="2:25" x14ac:dyDescent="0.2">
      <c r="O91" s="203"/>
      <c r="P91" s="204"/>
      <c r="Q91" s="204"/>
      <c r="R91" s="204"/>
      <c r="S91" s="204"/>
      <c r="T91" s="204"/>
      <c r="U91" s="204"/>
      <c r="V91" s="204"/>
      <c r="W91" s="204"/>
      <c r="X91" s="204"/>
      <c r="Y91" s="205"/>
    </row>
    <row r="93" spans="2:25" ht="15" thickBot="1" x14ac:dyDescent="0.25">
      <c r="B93" s="142"/>
      <c r="C93" s="142"/>
      <c r="D93" s="142"/>
      <c r="E93" s="142"/>
      <c r="F93" s="142"/>
      <c r="G93" s="142"/>
      <c r="H93" s="142"/>
      <c r="I93" s="142"/>
      <c r="J93" s="142"/>
      <c r="K93" s="142"/>
      <c r="L93" s="142"/>
      <c r="M93" s="142"/>
      <c r="N93" s="142"/>
      <c r="O93" s="142"/>
      <c r="P93" s="142"/>
      <c r="Q93" s="142"/>
      <c r="R93" s="142"/>
      <c r="S93" s="142"/>
      <c r="T93" s="142"/>
      <c r="U93" s="142"/>
      <c r="V93" s="142"/>
      <c r="W93" s="142"/>
      <c r="X93" s="142"/>
      <c r="Y93" s="142"/>
    </row>
    <row r="95" spans="2:25" x14ac:dyDescent="0.2">
      <c r="B95" s="123" t="s">
        <v>232</v>
      </c>
    </row>
    <row r="97" spans="15:25" x14ac:dyDescent="0.2">
      <c r="O97" s="206" t="s">
        <v>231</v>
      </c>
      <c r="P97" s="207"/>
      <c r="Q97" s="207"/>
      <c r="R97" s="207"/>
      <c r="S97" s="207"/>
      <c r="T97" s="207"/>
      <c r="U97" s="207"/>
      <c r="V97" s="207"/>
      <c r="W97" s="207"/>
      <c r="X97" s="207"/>
      <c r="Y97" s="208"/>
    </row>
    <row r="98" spans="15:25" x14ac:dyDescent="0.2">
      <c r="O98" s="209"/>
      <c r="P98" s="210"/>
      <c r="Q98" s="210"/>
      <c r="R98" s="210"/>
      <c r="S98" s="210"/>
      <c r="T98" s="210"/>
      <c r="U98" s="210"/>
      <c r="V98" s="210"/>
      <c r="W98" s="210"/>
      <c r="X98" s="210"/>
      <c r="Y98" s="211"/>
    </row>
    <row r="99" spans="15:25" x14ac:dyDescent="0.2">
      <c r="O99" s="209"/>
      <c r="P99" s="210"/>
      <c r="Q99" s="210"/>
      <c r="R99" s="210"/>
      <c r="S99" s="210"/>
      <c r="T99" s="210"/>
      <c r="U99" s="210"/>
      <c r="V99" s="210"/>
      <c r="W99" s="210"/>
      <c r="X99" s="210"/>
      <c r="Y99" s="211"/>
    </row>
    <row r="100" spans="15:25" x14ac:dyDescent="0.2">
      <c r="O100" s="209"/>
      <c r="P100" s="210"/>
      <c r="Q100" s="210"/>
      <c r="R100" s="210"/>
      <c r="S100" s="210"/>
      <c r="T100" s="210"/>
      <c r="U100" s="210"/>
      <c r="V100" s="210"/>
      <c r="W100" s="210"/>
      <c r="X100" s="210"/>
      <c r="Y100" s="211"/>
    </row>
    <row r="101" spans="15:25" x14ac:dyDescent="0.2">
      <c r="O101" s="209"/>
      <c r="P101" s="210"/>
      <c r="Q101" s="210"/>
      <c r="R101" s="210"/>
      <c r="S101" s="210"/>
      <c r="T101" s="210"/>
      <c r="U101" s="210"/>
      <c r="V101" s="210"/>
      <c r="W101" s="210"/>
      <c r="X101" s="210"/>
      <c r="Y101" s="211"/>
    </row>
    <row r="102" spans="15:25" x14ac:dyDescent="0.2">
      <c r="O102" s="209"/>
      <c r="P102" s="210"/>
      <c r="Q102" s="210"/>
      <c r="R102" s="210"/>
      <c r="S102" s="210"/>
      <c r="T102" s="210"/>
      <c r="U102" s="210"/>
      <c r="V102" s="210"/>
      <c r="W102" s="210"/>
      <c r="X102" s="210"/>
      <c r="Y102" s="211"/>
    </row>
    <row r="103" spans="15:25" x14ac:dyDescent="0.2">
      <c r="O103" s="209"/>
      <c r="P103" s="210"/>
      <c r="Q103" s="210"/>
      <c r="R103" s="210"/>
      <c r="S103" s="210"/>
      <c r="T103" s="210"/>
      <c r="U103" s="210"/>
      <c r="V103" s="210"/>
      <c r="W103" s="210"/>
      <c r="X103" s="210"/>
      <c r="Y103" s="211"/>
    </row>
    <row r="104" spans="15:25" x14ac:dyDescent="0.2">
      <c r="O104" s="209"/>
      <c r="P104" s="210"/>
      <c r="Q104" s="210"/>
      <c r="R104" s="210"/>
      <c r="S104" s="210"/>
      <c r="T104" s="210"/>
      <c r="U104" s="210"/>
      <c r="V104" s="210"/>
      <c r="W104" s="210"/>
      <c r="X104" s="210"/>
      <c r="Y104" s="211"/>
    </row>
    <row r="105" spans="15:25" x14ac:dyDescent="0.2">
      <c r="O105" s="209"/>
      <c r="P105" s="210"/>
      <c r="Q105" s="210"/>
      <c r="R105" s="210"/>
      <c r="S105" s="210"/>
      <c r="T105" s="210"/>
      <c r="U105" s="210"/>
      <c r="V105" s="210"/>
      <c r="W105" s="210"/>
      <c r="X105" s="210"/>
      <c r="Y105" s="211"/>
    </row>
    <row r="106" spans="15:25" x14ac:dyDescent="0.2">
      <c r="O106" s="209"/>
      <c r="P106" s="210"/>
      <c r="Q106" s="210"/>
      <c r="R106" s="210"/>
      <c r="S106" s="210"/>
      <c r="T106" s="210"/>
      <c r="U106" s="210"/>
      <c r="V106" s="210"/>
      <c r="W106" s="210"/>
      <c r="X106" s="210"/>
      <c r="Y106" s="211"/>
    </row>
    <row r="107" spans="15:25" x14ac:dyDescent="0.2">
      <c r="O107" s="209"/>
      <c r="P107" s="210"/>
      <c r="Q107" s="210"/>
      <c r="R107" s="210"/>
      <c r="S107" s="210"/>
      <c r="T107" s="210"/>
      <c r="U107" s="210"/>
      <c r="V107" s="210"/>
      <c r="W107" s="210"/>
      <c r="X107" s="210"/>
      <c r="Y107" s="211"/>
    </row>
    <row r="108" spans="15:25" x14ac:dyDescent="0.2">
      <c r="O108" s="209"/>
      <c r="P108" s="210"/>
      <c r="Q108" s="210"/>
      <c r="R108" s="210"/>
      <c r="S108" s="210"/>
      <c r="T108" s="210"/>
      <c r="U108" s="210"/>
      <c r="V108" s="210"/>
      <c r="W108" s="210"/>
      <c r="X108" s="210"/>
      <c r="Y108" s="211"/>
    </row>
    <row r="109" spans="15:25" x14ac:dyDescent="0.2">
      <c r="O109" s="209"/>
      <c r="P109" s="210"/>
      <c r="Q109" s="210"/>
      <c r="R109" s="210"/>
      <c r="S109" s="210"/>
      <c r="T109" s="210"/>
      <c r="U109" s="210"/>
      <c r="V109" s="210"/>
      <c r="W109" s="210"/>
      <c r="X109" s="210"/>
      <c r="Y109" s="211"/>
    </row>
    <row r="110" spans="15:25" x14ac:dyDescent="0.2">
      <c r="O110" s="209"/>
      <c r="P110" s="210"/>
      <c r="Q110" s="210"/>
      <c r="R110" s="210"/>
      <c r="S110" s="210"/>
      <c r="T110" s="210"/>
      <c r="U110" s="210"/>
      <c r="V110" s="210"/>
      <c r="W110" s="210"/>
      <c r="X110" s="210"/>
      <c r="Y110" s="211"/>
    </row>
    <row r="111" spans="15:25" x14ac:dyDescent="0.2">
      <c r="O111" s="209"/>
      <c r="P111" s="210"/>
      <c r="Q111" s="210"/>
      <c r="R111" s="210"/>
      <c r="S111" s="210"/>
      <c r="T111" s="210"/>
      <c r="U111" s="210"/>
      <c r="V111" s="210"/>
      <c r="W111" s="210"/>
      <c r="X111" s="210"/>
      <c r="Y111" s="211"/>
    </row>
    <row r="112" spans="15:25" x14ac:dyDescent="0.2">
      <c r="O112" s="209"/>
      <c r="P112" s="210"/>
      <c r="Q112" s="210"/>
      <c r="R112" s="210"/>
      <c r="S112" s="210"/>
      <c r="T112" s="210"/>
      <c r="U112" s="210"/>
      <c r="V112" s="210"/>
      <c r="W112" s="210"/>
      <c r="X112" s="210"/>
      <c r="Y112" s="211"/>
    </row>
    <row r="113" spans="15:25" x14ac:dyDescent="0.2">
      <c r="O113" s="209"/>
      <c r="P113" s="210"/>
      <c r="Q113" s="210"/>
      <c r="R113" s="210"/>
      <c r="S113" s="210"/>
      <c r="T113" s="210"/>
      <c r="U113" s="210"/>
      <c r="V113" s="210"/>
      <c r="W113" s="210"/>
      <c r="X113" s="210"/>
      <c r="Y113" s="211"/>
    </row>
    <row r="114" spans="15:25" x14ac:dyDescent="0.2">
      <c r="O114" s="209"/>
      <c r="P114" s="210"/>
      <c r="Q114" s="210"/>
      <c r="R114" s="210"/>
      <c r="S114" s="210"/>
      <c r="T114" s="210"/>
      <c r="U114" s="210"/>
      <c r="V114" s="210"/>
      <c r="W114" s="210"/>
      <c r="X114" s="210"/>
      <c r="Y114" s="211"/>
    </row>
    <row r="115" spans="15:25" x14ac:dyDescent="0.2">
      <c r="O115" s="209"/>
      <c r="P115" s="210"/>
      <c r="Q115" s="210"/>
      <c r="R115" s="210"/>
      <c r="S115" s="210"/>
      <c r="T115" s="210"/>
      <c r="U115" s="210"/>
      <c r="V115" s="210"/>
      <c r="W115" s="210"/>
      <c r="X115" s="210"/>
      <c r="Y115" s="211"/>
    </row>
    <row r="116" spans="15:25" x14ac:dyDescent="0.2">
      <c r="O116" s="209"/>
      <c r="P116" s="210"/>
      <c r="Q116" s="210"/>
      <c r="R116" s="210"/>
      <c r="S116" s="210"/>
      <c r="T116" s="210"/>
      <c r="U116" s="210"/>
      <c r="V116" s="210"/>
      <c r="W116" s="210"/>
      <c r="X116" s="210"/>
      <c r="Y116" s="211"/>
    </row>
    <row r="117" spans="15:25" x14ac:dyDescent="0.2">
      <c r="O117" s="209"/>
      <c r="P117" s="210"/>
      <c r="Q117" s="210"/>
      <c r="R117" s="210"/>
      <c r="S117" s="210"/>
      <c r="T117" s="210"/>
      <c r="U117" s="210"/>
      <c r="V117" s="210"/>
      <c r="W117" s="210"/>
      <c r="X117" s="210"/>
      <c r="Y117" s="211"/>
    </row>
    <row r="118" spans="15:25" x14ac:dyDescent="0.2">
      <c r="O118" s="209"/>
      <c r="P118" s="210"/>
      <c r="Q118" s="210"/>
      <c r="R118" s="210"/>
      <c r="S118" s="210"/>
      <c r="T118" s="210"/>
      <c r="U118" s="210"/>
      <c r="V118" s="210"/>
      <c r="W118" s="210"/>
      <c r="X118" s="210"/>
      <c r="Y118" s="211"/>
    </row>
    <row r="119" spans="15:25" x14ac:dyDescent="0.2">
      <c r="O119" s="209"/>
      <c r="P119" s="210"/>
      <c r="Q119" s="210"/>
      <c r="R119" s="210"/>
      <c r="S119" s="210"/>
      <c r="T119" s="210"/>
      <c r="U119" s="210"/>
      <c r="V119" s="210"/>
      <c r="W119" s="210"/>
      <c r="X119" s="210"/>
      <c r="Y119" s="211"/>
    </row>
    <row r="120" spans="15:25" x14ac:dyDescent="0.2">
      <c r="O120" s="209"/>
      <c r="P120" s="210"/>
      <c r="Q120" s="210"/>
      <c r="R120" s="210"/>
      <c r="S120" s="210"/>
      <c r="T120" s="210"/>
      <c r="U120" s="210"/>
      <c r="V120" s="210"/>
      <c r="W120" s="210"/>
      <c r="X120" s="210"/>
      <c r="Y120" s="211"/>
    </row>
    <row r="121" spans="15:25" x14ac:dyDescent="0.2">
      <c r="O121" s="209"/>
      <c r="P121" s="210"/>
      <c r="Q121" s="210"/>
      <c r="R121" s="210"/>
      <c r="S121" s="210"/>
      <c r="T121" s="210"/>
      <c r="U121" s="210"/>
      <c r="V121" s="210"/>
      <c r="W121" s="210"/>
      <c r="X121" s="210"/>
      <c r="Y121" s="211"/>
    </row>
    <row r="122" spans="15:25" x14ac:dyDescent="0.2">
      <c r="O122" s="209"/>
      <c r="P122" s="210"/>
      <c r="Q122" s="210"/>
      <c r="R122" s="210"/>
      <c r="S122" s="210"/>
      <c r="T122" s="210"/>
      <c r="U122" s="210"/>
      <c r="V122" s="210"/>
      <c r="W122" s="210"/>
      <c r="X122" s="210"/>
      <c r="Y122" s="211"/>
    </row>
    <row r="123" spans="15:25" x14ac:dyDescent="0.2">
      <c r="O123" s="209"/>
      <c r="P123" s="210"/>
      <c r="Q123" s="210"/>
      <c r="R123" s="210"/>
      <c r="S123" s="210"/>
      <c r="T123" s="210"/>
      <c r="U123" s="210"/>
      <c r="V123" s="210"/>
      <c r="W123" s="210"/>
      <c r="X123" s="210"/>
      <c r="Y123" s="211"/>
    </row>
    <row r="124" spans="15:25" x14ac:dyDescent="0.2">
      <c r="O124" s="209"/>
      <c r="P124" s="210"/>
      <c r="Q124" s="210"/>
      <c r="R124" s="210"/>
      <c r="S124" s="210"/>
      <c r="T124" s="210"/>
      <c r="U124" s="210"/>
      <c r="V124" s="210"/>
      <c r="W124" s="210"/>
      <c r="X124" s="210"/>
      <c r="Y124" s="211"/>
    </row>
    <row r="125" spans="15:25" x14ac:dyDescent="0.2">
      <c r="O125" s="209"/>
      <c r="P125" s="210"/>
      <c r="Q125" s="210"/>
      <c r="R125" s="210"/>
      <c r="S125" s="210"/>
      <c r="T125" s="210"/>
      <c r="U125" s="210"/>
      <c r="V125" s="210"/>
      <c r="W125" s="210"/>
      <c r="X125" s="210"/>
      <c r="Y125" s="211"/>
    </row>
    <row r="126" spans="15:25" x14ac:dyDescent="0.2">
      <c r="O126" s="209"/>
      <c r="P126" s="210"/>
      <c r="Q126" s="210"/>
      <c r="R126" s="210"/>
      <c r="S126" s="210"/>
      <c r="T126" s="210"/>
      <c r="U126" s="210"/>
      <c r="V126" s="210"/>
      <c r="W126" s="210"/>
      <c r="X126" s="210"/>
      <c r="Y126" s="211"/>
    </row>
    <row r="127" spans="15:25" x14ac:dyDescent="0.2">
      <c r="O127" s="209"/>
      <c r="P127" s="210"/>
      <c r="Q127" s="210"/>
      <c r="R127" s="210"/>
      <c r="S127" s="210"/>
      <c r="T127" s="210"/>
      <c r="U127" s="210"/>
      <c r="V127" s="210"/>
      <c r="W127" s="210"/>
      <c r="X127" s="210"/>
      <c r="Y127" s="211"/>
    </row>
    <row r="128" spans="15:25" x14ac:dyDescent="0.2">
      <c r="O128" s="209"/>
      <c r="P128" s="210"/>
      <c r="Q128" s="210"/>
      <c r="R128" s="210"/>
      <c r="S128" s="210"/>
      <c r="T128" s="210"/>
      <c r="U128" s="210"/>
      <c r="V128" s="210"/>
      <c r="W128" s="210"/>
      <c r="X128" s="210"/>
      <c r="Y128" s="211"/>
    </row>
    <row r="129" spans="2:25" x14ac:dyDescent="0.2">
      <c r="O129" s="209"/>
      <c r="P129" s="210"/>
      <c r="Q129" s="210"/>
      <c r="R129" s="210"/>
      <c r="S129" s="210"/>
      <c r="T129" s="210"/>
      <c r="U129" s="210"/>
      <c r="V129" s="210"/>
      <c r="W129" s="210"/>
      <c r="X129" s="210"/>
      <c r="Y129" s="211"/>
    </row>
    <row r="130" spans="2:25" x14ac:dyDescent="0.2">
      <c r="O130" s="209"/>
      <c r="P130" s="210"/>
      <c r="Q130" s="210"/>
      <c r="R130" s="210"/>
      <c r="S130" s="210"/>
      <c r="T130" s="210"/>
      <c r="U130" s="210"/>
      <c r="V130" s="210"/>
      <c r="W130" s="210"/>
      <c r="X130" s="210"/>
      <c r="Y130" s="211"/>
    </row>
    <row r="131" spans="2:25" x14ac:dyDescent="0.2">
      <c r="O131" s="212"/>
      <c r="P131" s="213"/>
      <c r="Q131" s="213"/>
      <c r="R131" s="213"/>
      <c r="S131" s="213"/>
      <c r="T131" s="213"/>
      <c r="U131" s="213"/>
      <c r="V131" s="213"/>
      <c r="W131" s="213"/>
      <c r="X131" s="213"/>
      <c r="Y131" s="214"/>
    </row>
    <row r="133" spans="2:25" ht="15" thickBot="1" x14ac:dyDescent="0.25">
      <c r="B133" s="142"/>
      <c r="C133" s="142"/>
      <c r="D133" s="142"/>
      <c r="E133" s="142"/>
      <c r="F133" s="142"/>
      <c r="G133" s="142"/>
      <c r="H133" s="142"/>
      <c r="I133" s="142"/>
      <c r="J133" s="142"/>
      <c r="K133" s="142"/>
      <c r="L133" s="142"/>
      <c r="M133" s="142"/>
      <c r="N133" s="142"/>
      <c r="O133" s="142"/>
      <c r="P133" s="142"/>
      <c r="Q133" s="142"/>
      <c r="R133" s="142"/>
      <c r="S133" s="142"/>
      <c r="T133" s="142"/>
      <c r="U133" s="142"/>
      <c r="V133" s="142"/>
      <c r="W133" s="142"/>
      <c r="X133" s="142"/>
      <c r="Y133" s="142"/>
    </row>
    <row r="135" spans="2:25" x14ac:dyDescent="0.2">
      <c r="B135" s="123" t="s">
        <v>233</v>
      </c>
    </row>
    <row r="137" spans="2:25" x14ac:dyDescent="0.2">
      <c r="O137" s="197" t="s">
        <v>237</v>
      </c>
      <c r="P137" s="198"/>
      <c r="Q137" s="198"/>
      <c r="R137" s="198"/>
      <c r="S137" s="198"/>
      <c r="T137" s="198"/>
      <c r="U137" s="198"/>
      <c r="V137" s="198"/>
      <c r="W137" s="198"/>
      <c r="X137" s="198"/>
      <c r="Y137" s="199"/>
    </row>
    <row r="138" spans="2:25" x14ac:dyDescent="0.2">
      <c r="O138" s="200"/>
      <c r="P138" s="201"/>
      <c r="Q138" s="201"/>
      <c r="R138" s="201"/>
      <c r="S138" s="201"/>
      <c r="T138" s="201"/>
      <c r="U138" s="201"/>
      <c r="V138" s="201"/>
      <c r="W138" s="201"/>
      <c r="X138" s="201"/>
      <c r="Y138" s="202"/>
    </row>
    <row r="139" spans="2:25" x14ac:dyDescent="0.2">
      <c r="O139" s="200"/>
      <c r="P139" s="201"/>
      <c r="Q139" s="201"/>
      <c r="R139" s="201"/>
      <c r="S139" s="201"/>
      <c r="T139" s="201"/>
      <c r="U139" s="201"/>
      <c r="V139" s="201"/>
      <c r="W139" s="201"/>
      <c r="X139" s="201"/>
      <c r="Y139" s="202"/>
    </row>
    <row r="140" spans="2:25" x14ac:dyDescent="0.2">
      <c r="O140" s="200"/>
      <c r="P140" s="201"/>
      <c r="Q140" s="201"/>
      <c r="R140" s="201"/>
      <c r="S140" s="201"/>
      <c r="T140" s="201"/>
      <c r="U140" s="201"/>
      <c r="V140" s="201"/>
      <c r="W140" s="201"/>
      <c r="X140" s="201"/>
      <c r="Y140" s="202"/>
    </row>
    <row r="141" spans="2:25" x14ac:dyDescent="0.2">
      <c r="O141" s="200"/>
      <c r="P141" s="201"/>
      <c r="Q141" s="201"/>
      <c r="R141" s="201"/>
      <c r="S141" s="201"/>
      <c r="T141" s="201"/>
      <c r="U141" s="201"/>
      <c r="V141" s="201"/>
      <c r="W141" s="201"/>
      <c r="X141" s="201"/>
      <c r="Y141" s="202"/>
    </row>
    <row r="142" spans="2:25" x14ac:dyDescent="0.2">
      <c r="O142" s="200"/>
      <c r="P142" s="201"/>
      <c r="Q142" s="201"/>
      <c r="R142" s="201"/>
      <c r="S142" s="201"/>
      <c r="T142" s="201"/>
      <c r="U142" s="201"/>
      <c r="V142" s="201"/>
      <c r="W142" s="201"/>
      <c r="X142" s="201"/>
      <c r="Y142" s="202"/>
    </row>
    <row r="143" spans="2:25" x14ac:dyDescent="0.2">
      <c r="O143" s="200"/>
      <c r="P143" s="201"/>
      <c r="Q143" s="201"/>
      <c r="R143" s="201"/>
      <c r="S143" s="201"/>
      <c r="T143" s="201"/>
      <c r="U143" s="201"/>
      <c r="V143" s="201"/>
      <c r="W143" s="201"/>
      <c r="X143" s="201"/>
      <c r="Y143" s="202"/>
    </row>
    <row r="144" spans="2:25" x14ac:dyDescent="0.2">
      <c r="O144" s="200"/>
      <c r="P144" s="201"/>
      <c r="Q144" s="201"/>
      <c r="R144" s="201"/>
      <c r="S144" s="201"/>
      <c r="T144" s="201"/>
      <c r="U144" s="201"/>
      <c r="V144" s="201"/>
      <c r="W144" s="201"/>
      <c r="X144" s="201"/>
      <c r="Y144" s="202"/>
    </row>
    <row r="145" spans="3:25" x14ac:dyDescent="0.2">
      <c r="O145" s="200"/>
      <c r="P145" s="201"/>
      <c r="Q145" s="201"/>
      <c r="R145" s="201"/>
      <c r="S145" s="201"/>
      <c r="T145" s="201"/>
      <c r="U145" s="201"/>
      <c r="V145" s="201"/>
      <c r="W145" s="201"/>
      <c r="X145" s="201"/>
      <c r="Y145" s="202"/>
    </row>
    <row r="146" spans="3:25" x14ac:dyDescent="0.2">
      <c r="O146" s="200"/>
      <c r="P146" s="201"/>
      <c r="Q146" s="201"/>
      <c r="R146" s="201"/>
      <c r="S146" s="201"/>
      <c r="T146" s="201"/>
      <c r="U146" s="201"/>
      <c r="V146" s="201"/>
      <c r="W146" s="201"/>
      <c r="X146" s="201"/>
      <c r="Y146" s="202"/>
    </row>
    <row r="147" spans="3:25" x14ac:dyDescent="0.2">
      <c r="O147" s="200"/>
      <c r="P147" s="201"/>
      <c r="Q147" s="201"/>
      <c r="R147" s="201"/>
      <c r="S147" s="201"/>
      <c r="T147" s="201"/>
      <c r="U147" s="201"/>
      <c r="V147" s="201"/>
      <c r="W147" s="201"/>
      <c r="X147" s="201"/>
      <c r="Y147" s="202"/>
    </row>
    <row r="148" spans="3:25" x14ac:dyDescent="0.2">
      <c r="O148" s="200"/>
      <c r="P148" s="201"/>
      <c r="Q148" s="201"/>
      <c r="R148" s="201"/>
      <c r="S148" s="201"/>
      <c r="T148" s="201"/>
      <c r="U148" s="201"/>
      <c r="V148" s="201"/>
      <c r="W148" s="201"/>
      <c r="X148" s="201"/>
      <c r="Y148" s="202"/>
    </row>
    <row r="149" spans="3:25" x14ac:dyDescent="0.2">
      <c r="C149" s="95"/>
      <c r="O149" s="200"/>
      <c r="P149" s="201"/>
      <c r="Q149" s="201"/>
      <c r="R149" s="201"/>
      <c r="S149" s="201"/>
      <c r="T149" s="201"/>
      <c r="U149" s="201"/>
      <c r="V149" s="201"/>
      <c r="W149" s="201"/>
      <c r="X149" s="201"/>
      <c r="Y149" s="202"/>
    </row>
    <row r="150" spans="3:25" x14ac:dyDescent="0.2">
      <c r="O150" s="200"/>
      <c r="P150" s="201"/>
      <c r="Q150" s="201"/>
      <c r="R150" s="201"/>
      <c r="S150" s="201"/>
      <c r="T150" s="201"/>
      <c r="U150" s="201"/>
      <c r="V150" s="201"/>
      <c r="W150" s="201"/>
      <c r="X150" s="201"/>
      <c r="Y150" s="202"/>
    </row>
    <row r="151" spans="3:25" x14ac:dyDescent="0.2">
      <c r="O151" s="200"/>
      <c r="P151" s="201"/>
      <c r="Q151" s="201"/>
      <c r="R151" s="201"/>
      <c r="S151" s="201"/>
      <c r="T151" s="201"/>
      <c r="U151" s="201"/>
      <c r="V151" s="201"/>
      <c r="W151" s="201"/>
      <c r="X151" s="201"/>
      <c r="Y151" s="202"/>
    </row>
    <row r="152" spans="3:25" x14ac:dyDescent="0.2">
      <c r="O152" s="200"/>
      <c r="P152" s="201"/>
      <c r="Q152" s="201"/>
      <c r="R152" s="201"/>
      <c r="S152" s="201"/>
      <c r="T152" s="201"/>
      <c r="U152" s="201"/>
      <c r="V152" s="201"/>
      <c r="W152" s="201"/>
      <c r="X152" s="201"/>
      <c r="Y152" s="202"/>
    </row>
    <row r="153" spans="3:25" x14ac:dyDescent="0.2">
      <c r="O153" s="200"/>
      <c r="P153" s="201"/>
      <c r="Q153" s="201"/>
      <c r="R153" s="201"/>
      <c r="S153" s="201"/>
      <c r="T153" s="201"/>
      <c r="U153" s="201"/>
      <c r="V153" s="201"/>
      <c r="W153" s="201"/>
      <c r="X153" s="201"/>
      <c r="Y153" s="202"/>
    </row>
    <row r="154" spans="3:25" x14ac:dyDescent="0.2">
      <c r="O154" s="200"/>
      <c r="P154" s="201"/>
      <c r="Q154" s="201"/>
      <c r="R154" s="201"/>
      <c r="S154" s="201"/>
      <c r="T154" s="201"/>
      <c r="U154" s="201"/>
      <c r="V154" s="201"/>
      <c r="W154" s="201"/>
      <c r="X154" s="201"/>
      <c r="Y154" s="202"/>
    </row>
    <row r="155" spans="3:25" x14ac:dyDescent="0.2">
      <c r="O155" s="200"/>
      <c r="P155" s="201"/>
      <c r="Q155" s="201"/>
      <c r="R155" s="201"/>
      <c r="S155" s="201"/>
      <c r="T155" s="201"/>
      <c r="U155" s="201"/>
      <c r="V155" s="201"/>
      <c r="W155" s="201"/>
      <c r="X155" s="201"/>
      <c r="Y155" s="202"/>
    </row>
    <row r="156" spans="3:25" x14ac:dyDescent="0.2">
      <c r="O156" s="200"/>
      <c r="P156" s="201"/>
      <c r="Q156" s="201"/>
      <c r="R156" s="201"/>
      <c r="S156" s="201"/>
      <c r="T156" s="201"/>
      <c r="U156" s="201"/>
      <c r="V156" s="201"/>
      <c r="W156" s="201"/>
      <c r="X156" s="201"/>
      <c r="Y156" s="202"/>
    </row>
    <row r="157" spans="3:25" x14ac:dyDescent="0.2">
      <c r="O157" s="200"/>
      <c r="P157" s="201"/>
      <c r="Q157" s="201"/>
      <c r="R157" s="201"/>
      <c r="S157" s="201"/>
      <c r="T157" s="201"/>
      <c r="U157" s="201"/>
      <c r="V157" s="201"/>
      <c r="W157" s="201"/>
      <c r="X157" s="201"/>
      <c r="Y157" s="202"/>
    </row>
    <row r="158" spans="3:25" x14ac:dyDescent="0.2">
      <c r="O158" s="200"/>
      <c r="P158" s="201"/>
      <c r="Q158" s="201"/>
      <c r="R158" s="201"/>
      <c r="S158" s="201"/>
      <c r="T158" s="201"/>
      <c r="U158" s="201"/>
      <c r="V158" s="201"/>
      <c r="W158" s="201"/>
      <c r="X158" s="201"/>
      <c r="Y158" s="202"/>
    </row>
    <row r="159" spans="3:25" x14ac:dyDescent="0.2">
      <c r="O159" s="200"/>
      <c r="P159" s="201"/>
      <c r="Q159" s="201"/>
      <c r="R159" s="201"/>
      <c r="S159" s="201"/>
      <c r="T159" s="201"/>
      <c r="U159" s="201"/>
      <c r="V159" s="201"/>
      <c r="W159" s="201"/>
      <c r="X159" s="201"/>
      <c r="Y159" s="202"/>
    </row>
    <row r="160" spans="3:25" x14ac:dyDescent="0.2">
      <c r="O160" s="200"/>
      <c r="P160" s="201"/>
      <c r="Q160" s="201"/>
      <c r="R160" s="201"/>
      <c r="S160" s="201"/>
      <c r="T160" s="201"/>
      <c r="U160" s="201"/>
      <c r="V160" s="201"/>
      <c r="W160" s="201"/>
      <c r="X160" s="201"/>
      <c r="Y160" s="202"/>
    </row>
    <row r="161" spans="2:25" x14ac:dyDescent="0.2">
      <c r="O161" s="200"/>
      <c r="P161" s="201"/>
      <c r="Q161" s="201"/>
      <c r="R161" s="201"/>
      <c r="S161" s="201"/>
      <c r="T161" s="201"/>
      <c r="U161" s="201"/>
      <c r="V161" s="201"/>
      <c r="W161" s="201"/>
      <c r="X161" s="201"/>
      <c r="Y161" s="202"/>
    </row>
    <row r="162" spans="2:25" x14ac:dyDescent="0.2">
      <c r="O162" s="200"/>
      <c r="P162" s="201"/>
      <c r="Q162" s="201"/>
      <c r="R162" s="201"/>
      <c r="S162" s="201"/>
      <c r="T162" s="201"/>
      <c r="U162" s="201"/>
      <c r="V162" s="201"/>
      <c r="W162" s="201"/>
      <c r="X162" s="201"/>
      <c r="Y162" s="202"/>
    </row>
    <row r="163" spans="2:25" x14ac:dyDescent="0.2">
      <c r="O163" s="200"/>
      <c r="P163" s="201"/>
      <c r="Q163" s="201"/>
      <c r="R163" s="201"/>
      <c r="S163" s="201"/>
      <c r="T163" s="201"/>
      <c r="U163" s="201"/>
      <c r="V163" s="201"/>
      <c r="W163" s="201"/>
      <c r="X163" s="201"/>
      <c r="Y163" s="202"/>
    </row>
    <row r="164" spans="2:25" x14ac:dyDescent="0.2">
      <c r="O164" s="200"/>
      <c r="P164" s="201"/>
      <c r="Q164" s="201"/>
      <c r="R164" s="201"/>
      <c r="S164" s="201"/>
      <c r="T164" s="201"/>
      <c r="U164" s="201"/>
      <c r="V164" s="201"/>
      <c r="W164" s="201"/>
      <c r="X164" s="201"/>
      <c r="Y164" s="202"/>
    </row>
    <row r="165" spans="2:25" x14ac:dyDescent="0.2">
      <c r="O165" s="200"/>
      <c r="P165" s="201"/>
      <c r="Q165" s="201"/>
      <c r="R165" s="201"/>
      <c r="S165" s="201"/>
      <c r="T165" s="201"/>
      <c r="U165" s="201"/>
      <c r="V165" s="201"/>
      <c r="W165" s="201"/>
      <c r="X165" s="201"/>
      <c r="Y165" s="202"/>
    </row>
    <row r="166" spans="2:25" x14ac:dyDescent="0.2">
      <c r="O166" s="200"/>
      <c r="P166" s="201"/>
      <c r="Q166" s="201"/>
      <c r="R166" s="201"/>
      <c r="S166" s="201"/>
      <c r="T166" s="201"/>
      <c r="U166" s="201"/>
      <c r="V166" s="201"/>
      <c r="W166" s="201"/>
      <c r="X166" s="201"/>
      <c r="Y166" s="202"/>
    </row>
    <row r="167" spans="2:25" x14ac:dyDescent="0.2">
      <c r="O167" s="200"/>
      <c r="P167" s="201"/>
      <c r="Q167" s="201"/>
      <c r="R167" s="201"/>
      <c r="S167" s="201"/>
      <c r="T167" s="201"/>
      <c r="U167" s="201"/>
      <c r="V167" s="201"/>
      <c r="W167" s="201"/>
      <c r="X167" s="201"/>
      <c r="Y167" s="202"/>
    </row>
    <row r="168" spans="2:25" x14ac:dyDescent="0.2">
      <c r="O168" s="200"/>
      <c r="P168" s="201"/>
      <c r="Q168" s="201"/>
      <c r="R168" s="201"/>
      <c r="S168" s="201"/>
      <c r="T168" s="201"/>
      <c r="U168" s="201"/>
      <c r="V168" s="201"/>
      <c r="W168" s="201"/>
      <c r="X168" s="201"/>
      <c r="Y168" s="202"/>
    </row>
    <row r="169" spans="2:25" x14ac:dyDescent="0.2">
      <c r="O169" s="200"/>
      <c r="P169" s="201"/>
      <c r="Q169" s="201"/>
      <c r="R169" s="201"/>
      <c r="S169" s="201"/>
      <c r="T169" s="201"/>
      <c r="U169" s="201"/>
      <c r="V169" s="201"/>
      <c r="W169" s="201"/>
      <c r="X169" s="201"/>
      <c r="Y169" s="202"/>
    </row>
    <row r="170" spans="2:25" x14ac:dyDescent="0.2">
      <c r="O170" s="200"/>
      <c r="P170" s="201"/>
      <c r="Q170" s="201"/>
      <c r="R170" s="201"/>
      <c r="S170" s="201"/>
      <c r="T170" s="201"/>
      <c r="U170" s="201"/>
      <c r="V170" s="201"/>
      <c r="W170" s="201"/>
      <c r="X170" s="201"/>
      <c r="Y170" s="202"/>
    </row>
    <row r="171" spans="2:25" x14ac:dyDescent="0.2">
      <c r="O171" s="203"/>
      <c r="P171" s="204"/>
      <c r="Q171" s="204"/>
      <c r="R171" s="204"/>
      <c r="S171" s="204"/>
      <c r="T171" s="204"/>
      <c r="U171" s="204"/>
      <c r="V171" s="204"/>
      <c r="W171" s="204"/>
      <c r="X171" s="204"/>
      <c r="Y171" s="205"/>
    </row>
    <row r="173" spans="2:25" ht="15" thickBot="1" x14ac:dyDescent="0.25">
      <c r="B173" s="142"/>
      <c r="C173" s="142"/>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row>
  </sheetData>
  <sheetProtection algorithmName="SHA-512" hashValue="6guAO7aUgZLQuHEYv5+ru6p2eqqWcdEz8MstDSXoKVgK0efkhAzX3g8rvHygIug1HFUtOuEXQPNyt8Ur8fXPgQ==" saltValue="REhisuOuKG/QZIuKo+jm4A==" spinCount="100000" sheet="1" objects="1" scenarios="1" selectLockedCells="1" selectUnlockedCells="1"/>
  <mergeCells count="5">
    <mergeCell ref="O66:Y91"/>
    <mergeCell ref="O4:Y32"/>
    <mergeCell ref="O38:Y60"/>
    <mergeCell ref="O97:Y131"/>
    <mergeCell ref="O137:Y17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sheetPr>
  <dimension ref="B1:U39"/>
  <sheetViews>
    <sheetView tabSelected="1" zoomScale="90" zoomScaleNormal="90" workbookViewId="0">
      <selection activeCell="D5" sqref="D5:G5"/>
    </sheetView>
  </sheetViews>
  <sheetFormatPr defaultColWidth="9.140625" defaultRowHeight="14.25" x14ac:dyDescent="0.2"/>
  <cols>
    <col min="1" max="1" width="2.85546875" style="18" customWidth="1"/>
    <col min="2" max="2" width="1.85546875" style="18" customWidth="1"/>
    <col min="3" max="3" width="35.5703125" style="18" customWidth="1"/>
    <col min="4" max="4" width="12.5703125" style="18" customWidth="1"/>
    <col min="5" max="5" width="4.85546875" style="18" bestFit="1" customWidth="1"/>
    <col min="6" max="6" width="2.85546875" style="18" customWidth="1"/>
    <col min="7" max="7" width="12.5703125" style="18" customWidth="1"/>
    <col min="8" max="8" width="4.85546875" style="18" bestFit="1" customWidth="1"/>
    <col min="9" max="9" width="12.5703125" style="18" customWidth="1"/>
    <col min="10" max="10" width="2.140625" style="18" bestFit="1" customWidth="1"/>
    <col min="11" max="11" width="2.85546875" style="18" customWidth="1"/>
    <col min="12" max="16384" width="9.140625" style="18"/>
  </cols>
  <sheetData>
    <row r="1" spans="2:21" ht="15" thickBot="1" x14ac:dyDescent="0.25"/>
    <row r="2" spans="2:21" ht="14.25" customHeight="1" x14ac:dyDescent="0.2">
      <c r="B2" s="96"/>
      <c r="C2" s="97"/>
      <c r="D2" s="97"/>
      <c r="E2" s="97"/>
      <c r="F2" s="97"/>
      <c r="G2" s="97"/>
      <c r="H2" s="97"/>
      <c r="I2" s="97"/>
      <c r="J2" s="98"/>
      <c r="L2" s="218" t="s">
        <v>204</v>
      </c>
      <c r="M2" s="219"/>
      <c r="N2" s="219"/>
      <c r="O2" s="219"/>
      <c r="P2" s="219"/>
      <c r="Q2" s="219"/>
      <c r="R2" s="219"/>
      <c r="S2" s="219"/>
      <c r="T2" s="219"/>
      <c r="U2" s="220"/>
    </row>
    <row r="3" spans="2:21" ht="20.25" x14ac:dyDescent="0.3">
      <c r="B3" s="99"/>
      <c r="C3" s="100" t="s">
        <v>8</v>
      </c>
      <c r="D3" s="101"/>
      <c r="E3" s="102"/>
      <c r="F3" s="102"/>
      <c r="G3" s="101"/>
      <c r="H3" s="101"/>
      <c r="I3" s="101"/>
      <c r="J3" s="103"/>
      <c r="L3" s="221"/>
      <c r="M3" s="222"/>
      <c r="N3" s="222"/>
      <c r="O3" s="222"/>
      <c r="P3" s="222"/>
      <c r="Q3" s="222"/>
      <c r="R3" s="222"/>
      <c r="S3" s="222"/>
      <c r="T3" s="222"/>
      <c r="U3" s="223"/>
    </row>
    <row r="4" spans="2:21" ht="14.45" customHeight="1" x14ac:dyDescent="0.2">
      <c r="B4" s="99"/>
      <c r="C4" s="101"/>
      <c r="D4" s="101"/>
      <c r="E4" s="101"/>
      <c r="F4" s="101"/>
      <c r="G4" s="101"/>
      <c r="H4" s="101"/>
      <c r="I4" s="101"/>
      <c r="J4" s="103"/>
      <c r="L4" s="221"/>
      <c r="M4" s="222"/>
      <c r="N4" s="222"/>
      <c r="O4" s="222"/>
      <c r="P4" s="222"/>
      <c r="Q4" s="222"/>
      <c r="R4" s="222"/>
      <c r="S4" s="222"/>
      <c r="T4" s="222"/>
      <c r="U4" s="223"/>
    </row>
    <row r="5" spans="2:21" ht="14.45" customHeight="1" x14ac:dyDescent="0.2">
      <c r="B5" s="99"/>
      <c r="C5" s="104" t="s">
        <v>9</v>
      </c>
      <c r="D5" s="215" t="s">
        <v>239</v>
      </c>
      <c r="E5" s="216"/>
      <c r="F5" s="216"/>
      <c r="G5" s="217"/>
      <c r="H5" s="101"/>
      <c r="I5" s="101"/>
      <c r="J5" s="103"/>
      <c r="L5" s="221"/>
      <c r="M5" s="222"/>
      <c r="N5" s="222"/>
      <c r="O5" s="222"/>
      <c r="P5" s="222"/>
      <c r="Q5" s="222"/>
      <c r="R5" s="222"/>
      <c r="S5" s="222"/>
      <c r="T5" s="222"/>
      <c r="U5" s="223"/>
    </row>
    <row r="6" spans="2:21" ht="8.1" customHeight="1" x14ac:dyDescent="0.2">
      <c r="B6" s="99"/>
      <c r="C6" s="101"/>
      <c r="D6" s="101"/>
      <c r="E6" s="101"/>
      <c r="F6" s="101"/>
      <c r="G6" s="101"/>
      <c r="H6" s="101"/>
      <c r="I6" s="101"/>
      <c r="J6" s="103"/>
      <c r="L6" s="221"/>
      <c r="M6" s="222"/>
      <c r="N6" s="222"/>
      <c r="O6" s="222"/>
      <c r="P6" s="222"/>
      <c r="Q6" s="222"/>
      <c r="R6" s="222"/>
      <c r="S6" s="222"/>
      <c r="T6" s="222"/>
      <c r="U6" s="223"/>
    </row>
    <row r="7" spans="2:21" ht="14.45" customHeight="1" x14ac:dyDescent="0.2">
      <c r="B7" s="99"/>
      <c r="C7" s="104" t="s">
        <v>17</v>
      </c>
      <c r="D7" s="165">
        <v>12000</v>
      </c>
      <c r="E7" s="101" t="s">
        <v>1</v>
      </c>
      <c r="F7" s="101"/>
      <c r="G7" s="105"/>
      <c r="H7" s="101"/>
      <c r="I7" s="101"/>
      <c r="J7" s="103"/>
      <c r="L7" s="221"/>
      <c r="M7" s="222"/>
      <c r="N7" s="222"/>
      <c r="O7" s="222"/>
      <c r="P7" s="222"/>
      <c r="Q7" s="222"/>
      <c r="R7" s="222"/>
      <c r="S7" s="222"/>
      <c r="T7" s="222"/>
      <c r="U7" s="223"/>
    </row>
    <row r="8" spans="2:21" ht="14.45" customHeight="1" x14ac:dyDescent="0.2">
      <c r="B8" s="99"/>
      <c r="C8" s="101"/>
      <c r="D8" s="101"/>
      <c r="E8" s="101"/>
      <c r="F8" s="101"/>
      <c r="G8" s="101"/>
      <c r="H8" s="101"/>
      <c r="I8" s="101"/>
      <c r="J8" s="103"/>
      <c r="L8" s="221"/>
      <c r="M8" s="222"/>
      <c r="N8" s="222"/>
      <c r="O8" s="222"/>
      <c r="P8" s="222"/>
      <c r="Q8" s="222"/>
      <c r="R8" s="222"/>
      <c r="S8" s="222"/>
      <c r="T8" s="222"/>
      <c r="U8" s="223"/>
    </row>
    <row r="9" spans="2:21" ht="14.45" customHeight="1" x14ac:dyDescent="0.2">
      <c r="B9" s="99"/>
      <c r="C9" s="101"/>
      <c r="D9" s="106" t="s">
        <v>92</v>
      </c>
      <c r="E9" s="101"/>
      <c r="F9" s="101"/>
      <c r="G9" s="106" t="s">
        <v>93</v>
      </c>
      <c r="H9" s="101"/>
      <c r="I9" s="101"/>
      <c r="J9" s="103"/>
      <c r="L9" s="221"/>
      <c r="M9" s="222"/>
      <c r="N9" s="222"/>
      <c r="O9" s="222"/>
      <c r="P9" s="222"/>
      <c r="Q9" s="222"/>
      <c r="R9" s="222"/>
      <c r="S9" s="222"/>
      <c r="T9" s="222"/>
      <c r="U9" s="223"/>
    </row>
    <row r="10" spans="2:21" ht="14.45" customHeight="1" x14ac:dyDescent="0.2">
      <c r="B10" s="99"/>
      <c r="C10" s="104" t="s">
        <v>10</v>
      </c>
      <c r="D10" s="166">
        <v>25</v>
      </c>
      <c r="E10" s="101" t="s">
        <v>16</v>
      </c>
      <c r="F10" s="101"/>
      <c r="G10" s="166">
        <v>4</v>
      </c>
      <c r="H10" s="101" t="s">
        <v>16</v>
      </c>
      <c r="I10" s="101"/>
      <c r="J10" s="103"/>
      <c r="L10" s="221"/>
      <c r="M10" s="222"/>
      <c r="N10" s="222"/>
      <c r="O10" s="222"/>
      <c r="P10" s="222"/>
      <c r="Q10" s="222"/>
      <c r="R10" s="222"/>
      <c r="S10" s="222"/>
      <c r="T10" s="222"/>
      <c r="U10" s="223"/>
    </row>
    <row r="11" spans="2:21" ht="8.1" customHeight="1" x14ac:dyDescent="0.2">
      <c r="B11" s="99"/>
      <c r="C11" s="101"/>
      <c r="D11" s="101"/>
      <c r="E11" s="101"/>
      <c r="F11" s="101"/>
      <c r="G11" s="101"/>
      <c r="H11" s="101"/>
      <c r="I11" s="102"/>
      <c r="J11" s="103"/>
      <c r="L11" s="221"/>
      <c r="M11" s="222"/>
      <c r="N11" s="222"/>
      <c r="O11" s="222"/>
      <c r="P11" s="222"/>
      <c r="Q11" s="222"/>
      <c r="R11" s="222"/>
      <c r="S11" s="222"/>
      <c r="T11" s="222"/>
      <c r="U11" s="223"/>
    </row>
    <row r="12" spans="2:21" ht="14.45" customHeight="1" x14ac:dyDescent="0.2">
      <c r="B12" s="99"/>
      <c r="C12" s="104" t="s">
        <v>203</v>
      </c>
      <c r="D12" s="166">
        <v>25</v>
      </c>
      <c r="E12" s="101" t="s">
        <v>16</v>
      </c>
      <c r="F12" s="101"/>
      <c r="G12" s="166">
        <v>4</v>
      </c>
      <c r="H12" s="101" t="s">
        <v>16</v>
      </c>
      <c r="I12" s="107"/>
      <c r="J12" s="103"/>
      <c r="L12" s="221"/>
      <c r="M12" s="222"/>
      <c r="N12" s="222"/>
      <c r="O12" s="222"/>
      <c r="P12" s="222"/>
      <c r="Q12" s="222"/>
      <c r="R12" s="222"/>
      <c r="S12" s="222"/>
      <c r="T12" s="222"/>
      <c r="U12" s="223"/>
    </row>
    <row r="13" spans="2:21" ht="8.1" customHeight="1" x14ac:dyDescent="0.2">
      <c r="B13" s="99"/>
      <c r="C13" s="101"/>
      <c r="D13" s="101"/>
      <c r="E13" s="101"/>
      <c r="F13" s="101"/>
      <c r="G13" s="101"/>
      <c r="H13" s="101"/>
      <c r="I13" s="101"/>
      <c r="J13" s="103"/>
      <c r="L13" s="221"/>
      <c r="M13" s="222"/>
      <c r="N13" s="222"/>
      <c r="O13" s="222"/>
      <c r="P13" s="222"/>
      <c r="Q13" s="222"/>
      <c r="R13" s="222"/>
      <c r="S13" s="222"/>
      <c r="T13" s="222"/>
      <c r="U13" s="223"/>
    </row>
    <row r="14" spans="2:21" ht="14.45" customHeight="1" x14ac:dyDescent="0.2">
      <c r="B14" s="99"/>
      <c r="C14" s="104" t="s">
        <v>89</v>
      </c>
      <c r="D14" s="108">
        <f>D12/D10</f>
        <v>1</v>
      </c>
      <c r="E14" s="101"/>
      <c r="F14" s="101"/>
      <c r="G14" s="108">
        <f>G12/G10</f>
        <v>1</v>
      </c>
      <c r="H14" s="101"/>
      <c r="I14" s="101"/>
      <c r="J14" s="103"/>
      <c r="L14" s="221"/>
      <c r="M14" s="222"/>
      <c r="N14" s="222"/>
      <c r="O14" s="222"/>
      <c r="P14" s="222"/>
      <c r="Q14" s="222"/>
      <c r="R14" s="222"/>
      <c r="S14" s="222"/>
      <c r="T14" s="222"/>
      <c r="U14" s="223"/>
    </row>
    <row r="15" spans="2:21" ht="8.1" customHeight="1" x14ac:dyDescent="0.2">
      <c r="B15" s="99"/>
      <c r="C15" s="101"/>
      <c r="D15" s="101"/>
      <c r="E15" s="101"/>
      <c r="F15" s="101"/>
      <c r="G15" s="101"/>
      <c r="H15" s="101"/>
      <c r="I15" s="101"/>
      <c r="J15" s="103"/>
      <c r="L15" s="221"/>
      <c r="M15" s="222"/>
      <c r="N15" s="222"/>
      <c r="O15" s="222"/>
      <c r="P15" s="222"/>
      <c r="Q15" s="222"/>
      <c r="R15" s="222"/>
      <c r="S15" s="222"/>
      <c r="T15" s="222"/>
      <c r="U15" s="223"/>
    </row>
    <row r="16" spans="2:21" ht="14.45" customHeight="1" x14ac:dyDescent="0.2">
      <c r="B16" s="99"/>
      <c r="C16" s="104" t="s">
        <v>90</v>
      </c>
      <c r="D16" s="109">
        <v>0.4</v>
      </c>
      <c r="E16" s="101"/>
      <c r="F16" s="101"/>
      <c r="G16" s="109">
        <v>0.4</v>
      </c>
      <c r="H16" s="101"/>
      <c r="I16" s="101"/>
      <c r="J16" s="103"/>
      <c r="L16" s="221"/>
      <c r="M16" s="222"/>
      <c r="N16" s="222"/>
      <c r="O16" s="222"/>
      <c r="P16" s="222"/>
      <c r="Q16" s="222"/>
      <c r="R16" s="222"/>
      <c r="S16" s="222"/>
      <c r="T16" s="222"/>
      <c r="U16" s="223"/>
    </row>
    <row r="17" spans="2:21" ht="8.1" customHeight="1" x14ac:dyDescent="0.2">
      <c r="B17" s="99"/>
      <c r="C17" s="101"/>
      <c r="D17" s="101"/>
      <c r="E17" s="101"/>
      <c r="F17" s="101"/>
      <c r="G17" s="101"/>
      <c r="H17" s="101"/>
      <c r="I17" s="101"/>
      <c r="J17" s="103"/>
      <c r="L17" s="221"/>
      <c r="M17" s="222"/>
      <c r="N17" s="222"/>
      <c r="O17" s="222"/>
      <c r="P17" s="222"/>
      <c r="Q17" s="222"/>
      <c r="R17" s="222"/>
      <c r="S17" s="222"/>
      <c r="T17" s="222"/>
      <c r="U17" s="223"/>
    </row>
    <row r="18" spans="2:21" ht="14.45" customHeight="1" x14ac:dyDescent="0.2">
      <c r="B18" s="99"/>
      <c r="C18" s="104" t="s">
        <v>91</v>
      </c>
      <c r="D18" s="109">
        <v>0.6</v>
      </c>
      <c r="E18" s="101"/>
      <c r="F18" s="101"/>
      <c r="G18" s="109">
        <v>0.6</v>
      </c>
      <c r="H18" s="101"/>
      <c r="I18" s="101"/>
      <c r="J18" s="103"/>
      <c r="L18" s="221"/>
      <c r="M18" s="222"/>
      <c r="N18" s="222"/>
      <c r="O18" s="222"/>
      <c r="P18" s="222"/>
      <c r="Q18" s="222"/>
      <c r="R18" s="222"/>
      <c r="S18" s="222"/>
      <c r="T18" s="222"/>
      <c r="U18" s="223"/>
    </row>
    <row r="19" spans="2:21" ht="8.1" customHeight="1" x14ac:dyDescent="0.2">
      <c r="B19" s="99"/>
      <c r="C19" s="101"/>
      <c r="D19" s="101"/>
      <c r="E19" s="101"/>
      <c r="F19" s="101"/>
      <c r="G19" s="101"/>
      <c r="H19" s="101"/>
      <c r="I19" s="101"/>
      <c r="J19" s="103"/>
      <c r="L19" s="221"/>
      <c r="M19" s="222"/>
      <c r="N19" s="222"/>
      <c r="O19" s="222"/>
      <c r="P19" s="222"/>
      <c r="Q19" s="222"/>
      <c r="R19" s="222"/>
      <c r="S19" s="222"/>
      <c r="T19" s="222"/>
      <c r="U19" s="223"/>
    </row>
    <row r="20" spans="2:21" ht="14.45" customHeight="1" x14ac:dyDescent="0.2">
      <c r="B20" s="99"/>
      <c r="C20" s="104" t="s">
        <v>14</v>
      </c>
      <c r="D20" s="129">
        <v>9.1</v>
      </c>
      <c r="E20" s="101" t="s">
        <v>0</v>
      </c>
      <c r="F20" s="101"/>
      <c r="G20" s="129">
        <v>7.7</v>
      </c>
      <c r="H20" s="101" t="s">
        <v>0</v>
      </c>
      <c r="I20" s="101"/>
      <c r="J20" s="103"/>
      <c r="L20" s="221"/>
      <c r="M20" s="222"/>
      <c r="N20" s="222"/>
      <c r="O20" s="222"/>
      <c r="P20" s="222"/>
      <c r="Q20" s="222"/>
      <c r="R20" s="222"/>
      <c r="S20" s="222"/>
      <c r="T20" s="222"/>
      <c r="U20" s="223"/>
    </row>
    <row r="21" spans="2:21" ht="8.1" customHeight="1" x14ac:dyDescent="0.2">
      <c r="B21" s="99"/>
      <c r="C21" s="101"/>
      <c r="D21" s="101"/>
      <c r="E21" s="101"/>
      <c r="F21" s="101"/>
      <c r="G21" s="101"/>
      <c r="H21" s="101"/>
      <c r="I21" s="101"/>
      <c r="J21" s="103"/>
      <c r="L21" s="221"/>
      <c r="M21" s="222"/>
      <c r="N21" s="222"/>
      <c r="O21" s="222"/>
      <c r="P21" s="222"/>
      <c r="Q21" s="222"/>
      <c r="R21" s="222"/>
      <c r="S21" s="222"/>
      <c r="T21" s="222"/>
      <c r="U21" s="223"/>
    </row>
    <row r="22" spans="2:21" ht="14.45" customHeight="1" x14ac:dyDescent="0.2">
      <c r="B22" s="99"/>
      <c r="C22" s="104" t="s">
        <v>15</v>
      </c>
      <c r="D22" s="130">
        <f>D34</f>
        <v>172.3</v>
      </c>
      <c r="E22" s="101" t="s">
        <v>2</v>
      </c>
      <c r="F22" s="101"/>
      <c r="G22" s="130">
        <f>G34</f>
        <v>44.4</v>
      </c>
      <c r="H22" s="101" t="s">
        <v>2</v>
      </c>
      <c r="I22" s="106" t="s">
        <v>65</v>
      </c>
      <c r="J22" s="103"/>
      <c r="L22" s="221"/>
      <c r="M22" s="222"/>
      <c r="N22" s="222"/>
      <c r="O22" s="222"/>
      <c r="P22" s="222"/>
      <c r="Q22" s="222"/>
      <c r="R22" s="222"/>
      <c r="S22" s="222"/>
      <c r="T22" s="222"/>
      <c r="U22" s="223"/>
    </row>
    <row r="23" spans="2:21" ht="8.1" customHeight="1" thickBot="1" x14ac:dyDescent="0.25">
      <c r="B23" s="99"/>
      <c r="C23" s="101"/>
      <c r="D23" s="101"/>
      <c r="E23" s="101"/>
      <c r="F23" s="101"/>
      <c r="G23" s="101"/>
      <c r="H23" s="101"/>
      <c r="I23" s="101"/>
      <c r="J23" s="103"/>
      <c r="L23" s="221"/>
      <c r="M23" s="222"/>
      <c r="N23" s="222"/>
      <c r="O23" s="222"/>
      <c r="P23" s="222"/>
      <c r="Q23" s="222"/>
      <c r="R23" s="222"/>
      <c r="S23" s="222"/>
      <c r="T23" s="222"/>
      <c r="U23" s="223"/>
    </row>
    <row r="24" spans="2:21" ht="15" customHeight="1" thickBot="1" x14ac:dyDescent="0.25">
      <c r="B24" s="99"/>
      <c r="C24" s="104" t="s">
        <v>58</v>
      </c>
      <c r="D24" s="110">
        <f>(D12*D22*D20)</f>
        <v>39198.25</v>
      </c>
      <c r="E24" s="101" t="s">
        <v>55</v>
      </c>
      <c r="F24" s="101"/>
      <c r="G24" s="110">
        <f>(G12*G22*G20)</f>
        <v>1367.52</v>
      </c>
      <c r="H24" s="101" t="s">
        <v>55</v>
      </c>
      <c r="I24" s="147">
        <f>D24+G24</f>
        <v>40565.769999999997</v>
      </c>
      <c r="J24" s="103" t="s">
        <v>55</v>
      </c>
      <c r="L24" s="221"/>
      <c r="M24" s="222"/>
      <c r="N24" s="222"/>
      <c r="O24" s="222"/>
      <c r="P24" s="222"/>
      <c r="Q24" s="222"/>
      <c r="R24" s="222"/>
      <c r="S24" s="222"/>
      <c r="T24" s="222"/>
      <c r="U24" s="223"/>
    </row>
    <row r="25" spans="2:21" ht="8.1" customHeight="1" thickBot="1" x14ac:dyDescent="0.25">
      <c r="B25" s="99"/>
      <c r="C25" s="101"/>
      <c r="D25" s="101"/>
      <c r="E25" s="101"/>
      <c r="F25" s="101"/>
      <c r="G25" s="101"/>
      <c r="H25" s="101"/>
      <c r="I25" s="101"/>
      <c r="J25" s="103"/>
      <c r="L25" s="221"/>
      <c r="M25" s="222"/>
      <c r="N25" s="222"/>
      <c r="O25" s="222"/>
      <c r="P25" s="222"/>
      <c r="Q25" s="222"/>
      <c r="R25" s="222"/>
      <c r="S25" s="222"/>
      <c r="T25" s="222"/>
      <c r="U25" s="223"/>
    </row>
    <row r="26" spans="2:21" ht="15" customHeight="1" thickBot="1" x14ac:dyDescent="0.25">
      <c r="B26" s="99"/>
      <c r="C26" s="104" t="s">
        <v>137</v>
      </c>
      <c r="D26" s="110">
        <f>D28*D18</f>
        <v>58797.375</v>
      </c>
      <c r="E26" s="101" t="s">
        <v>55</v>
      </c>
      <c r="F26" s="101"/>
      <c r="G26" s="110">
        <f>G28*G18</f>
        <v>2051.2799999999997</v>
      </c>
      <c r="H26" s="101" t="s">
        <v>55</v>
      </c>
      <c r="I26" s="147">
        <f>D26+G26</f>
        <v>60848.654999999999</v>
      </c>
      <c r="J26" s="103" t="s">
        <v>55</v>
      </c>
      <c r="L26" s="221"/>
      <c r="M26" s="222"/>
      <c r="N26" s="222"/>
      <c r="O26" s="222"/>
      <c r="P26" s="222"/>
      <c r="Q26" s="222"/>
      <c r="R26" s="222"/>
      <c r="S26" s="222"/>
      <c r="T26" s="222"/>
      <c r="U26" s="223"/>
    </row>
    <row r="27" spans="2:21" ht="8.1" customHeight="1" thickBot="1" x14ac:dyDescent="0.25">
      <c r="B27" s="99"/>
      <c r="C27" s="101"/>
      <c r="D27" s="101"/>
      <c r="E27" s="101"/>
      <c r="F27" s="101"/>
      <c r="G27" s="101"/>
      <c r="H27" s="101"/>
      <c r="I27" s="101"/>
      <c r="J27" s="103"/>
      <c r="L27" s="221"/>
      <c r="M27" s="222"/>
      <c r="N27" s="222"/>
      <c r="O27" s="222"/>
      <c r="P27" s="222"/>
      <c r="Q27" s="222"/>
      <c r="R27" s="222"/>
      <c r="S27" s="222"/>
      <c r="T27" s="222"/>
      <c r="U27" s="223"/>
    </row>
    <row r="28" spans="2:21" ht="15" customHeight="1" thickBot="1" x14ac:dyDescent="0.25">
      <c r="B28" s="99"/>
      <c r="C28" s="104" t="s">
        <v>13</v>
      </c>
      <c r="D28" s="110">
        <f>D24/(100%-D18)</f>
        <v>97995.625</v>
      </c>
      <c r="E28" s="101" t="s">
        <v>55</v>
      </c>
      <c r="F28" s="101"/>
      <c r="G28" s="110">
        <f>G24/(100%-G18)</f>
        <v>3418.7999999999997</v>
      </c>
      <c r="H28" s="101" t="s">
        <v>55</v>
      </c>
      <c r="I28" s="147">
        <f>D28+G28</f>
        <v>101414.425</v>
      </c>
      <c r="J28" s="103" t="s">
        <v>55</v>
      </c>
      <c r="L28" s="221"/>
      <c r="M28" s="222"/>
      <c r="N28" s="222"/>
      <c r="O28" s="222"/>
      <c r="P28" s="222"/>
      <c r="Q28" s="222"/>
      <c r="R28" s="222"/>
      <c r="S28" s="222"/>
      <c r="T28" s="222"/>
      <c r="U28" s="223"/>
    </row>
    <row r="29" spans="2:21" ht="14.45" customHeight="1" thickBot="1" x14ac:dyDescent="0.25">
      <c r="B29" s="111"/>
      <c r="C29" s="112"/>
      <c r="D29" s="112"/>
      <c r="E29" s="112"/>
      <c r="F29" s="112"/>
      <c r="G29" s="112"/>
      <c r="H29" s="112"/>
      <c r="I29" s="112"/>
      <c r="J29" s="113"/>
      <c r="L29" s="224"/>
      <c r="M29" s="225"/>
      <c r="N29" s="225"/>
      <c r="O29" s="225"/>
      <c r="P29" s="225"/>
      <c r="Q29" s="225"/>
      <c r="R29" s="225"/>
      <c r="S29" s="225"/>
      <c r="T29" s="225"/>
      <c r="U29" s="226"/>
    </row>
    <row r="31" spans="2:21" x14ac:dyDescent="0.2">
      <c r="B31" s="114"/>
      <c r="C31" s="115" t="s">
        <v>95</v>
      </c>
      <c r="D31" s="116" t="s">
        <v>92</v>
      </c>
      <c r="E31" s="79"/>
      <c r="F31" s="79"/>
      <c r="G31" s="116" t="s">
        <v>93</v>
      </c>
      <c r="H31" s="79"/>
      <c r="I31" s="79"/>
      <c r="J31" s="80"/>
    </row>
    <row r="32" spans="2:21" x14ac:dyDescent="0.2">
      <c r="B32" s="81"/>
      <c r="C32" s="18" t="s">
        <v>56</v>
      </c>
      <c r="D32" s="117">
        <v>6968080</v>
      </c>
      <c r="E32" s="18" t="s">
        <v>2</v>
      </c>
      <c r="G32" s="117">
        <v>1994853</v>
      </c>
      <c r="H32" s="18" t="s">
        <v>2</v>
      </c>
      <c r="J32" s="82"/>
    </row>
    <row r="33" spans="2:12" x14ac:dyDescent="0.2">
      <c r="B33" s="81"/>
      <c r="C33" s="18" t="s">
        <v>57</v>
      </c>
      <c r="D33" s="117">
        <v>52302</v>
      </c>
      <c r="E33" s="18" t="s">
        <v>16</v>
      </c>
      <c r="G33" s="117">
        <v>60472</v>
      </c>
      <c r="H33" s="18" t="s">
        <v>16</v>
      </c>
      <c r="J33" s="82"/>
    </row>
    <row r="34" spans="2:12" x14ac:dyDescent="0.2">
      <c r="B34" s="81"/>
      <c r="C34" s="118" t="s">
        <v>96</v>
      </c>
      <c r="D34" s="119">
        <v>172.3</v>
      </c>
      <c r="E34" s="18" t="s">
        <v>94</v>
      </c>
      <c r="G34" s="119">
        <v>44.4</v>
      </c>
      <c r="H34" s="18" t="s">
        <v>94</v>
      </c>
      <c r="J34" s="82"/>
      <c r="L34" s="87"/>
    </row>
    <row r="35" spans="2:12" x14ac:dyDescent="0.2">
      <c r="B35" s="92"/>
      <c r="C35" s="76"/>
      <c r="D35" s="76"/>
      <c r="E35" s="76"/>
      <c r="F35" s="76"/>
      <c r="G35" s="76"/>
      <c r="H35" s="76"/>
      <c r="I35" s="76"/>
      <c r="J35" s="93"/>
    </row>
    <row r="36" spans="2:12" x14ac:dyDescent="0.2">
      <c r="B36" s="81"/>
      <c r="C36" s="87" t="s">
        <v>97</v>
      </c>
      <c r="J36" s="82"/>
    </row>
    <row r="37" spans="2:12" x14ac:dyDescent="0.2">
      <c r="B37" s="92"/>
      <c r="C37" s="76"/>
      <c r="D37" s="76"/>
      <c r="E37" s="76"/>
      <c r="F37" s="76"/>
      <c r="G37" s="76"/>
      <c r="H37" s="76"/>
      <c r="I37" s="76"/>
      <c r="J37" s="93"/>
    </row>
    <row r="39" spans="2:12" s="87" customFormat="1" ht="12.75" x14ac:dyDescent="0.2">
      <c r="C39" s="87" t="s">
        <v>161</v>
      </c>
      <c r="D39" s="87">
        <v>172.3</v>
      </c>
      <c r="E39" s="87" t="s">
        <v>98</v>
      </c>
      <c r="G39" s="87">
        <v>44.4</v>
      </c>
      <c r="H39" s="87" t="s">
        <v>98</v>
      </c>
    </row>
  </sheetData>
  <sheetProtection algorithmName="SHA-512" hashValue="3Wk9++NRzYtibPwvFl7/3g5heonlYLmdbZ6TIxZNkBYK6mg4Xag7ZC9yOhiafRhvPgPUQS53j7bHK+K1Ula/fg==" saltValue="jtnK3pg/d4ljnGfROv25AQ==" spinCount="100000" sheet="1" objects="1" scenarios="1" formatCells="0" selectLockedCells="1"/>
  <mergeCells count="2">
    <mergeCell ref="D5:G5"/>
    <mergeCell ref="L2:U29"/>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79998168889431442"/>
  </sheetPr>
  <dimension ref="B2:P29"/>
  <sheetViews>
    <sheetView zoomScaleNormal="100" workbookViewId="0">
      <selection activeCell="H11" sqref="H11"/>
    </sheetView>
  </sheetViews>
  <sheetFormatPr defaultColWidth="8.85546875" defaultRowHeight="14.25" x14ac:dyDescent="0.2"/>
  <cols>
    <col min="1" max="1" width="2.85546875" style="18" customWidth="1"/>
    <col min="2" max="7" width="8.85546875" style="18"/>
    <col min="8" max="8" width="12.85546875" style="18" customWidth="1"/>
    <col min="9" max="9" width="4.85546875" style="18" customWidth="1"/>
    <col min="10" max="10" width="12.85546875" style="18" customWidth="1"/>
    <col min="11" max="11" width="4.85546875" style="18" customWidth="1"/>
    <col min="12" max="12" width="12.85546875" style="18" customWidth="1"/>
    <col min="13" max="13" width="4.85546875" style="18" customWidth="1"/>
    <col min="14" max="14" width="12.85546875" style="18" customWidth="1"/>
    <col min="15" max="15" width="4.85546875" style="18" customWidth="1"/>
    <col min="16" max="16" width="2.85546875" style="18" customWidth="1"/>
    <col min="17" max="16384" width="8.85546875" style="18"/>
  </cols>
  <sheetData>
    <row r="2" spans="2:16" ht="20.25" x14ac:dyDescent="0.3">
      <c r="B2" s="74" t="s">
        <v>60</v>
      </c>
    </row>
    <row r="3" spans="2:16" x14ac:dyDescent="0.2">
      <c r="B3" s="75" t="s">
        <v>59</v>
      </c>
      <c r="H3" s="133"/>
      <c r="I3" s="134" t="s">
        <v>165</v>
      </c>
    </row>
    <row r="5" spans="2:16" x14ac:dyDescent="0.2">
      <c r="B5" s="94" t="s">
        <v>67</v>
      </c>
      <c r="C5" s="79"/>
      <c r="D5" s="79"/>
      <c r="E5" s="79"/>
      <c r="F5" s="79"/>
      <c r="G5" s="79"/>
      <c r="H5" s="79"/>
      <c r="I5" s="79"/>
      <c r="J5" s="79"/>
      <c r="K5" s="79"/>
      <c r="L5" s="79"/>
      <c r="M5" s="79"/>
      <c r="N5" s="79"/>
      <c r="O5" s="79"/>
      <c r="P5" s="80"/>
    </row>
    <row r="6" spans="2:16" x14ac:dyDescent="0.2">
      <c r="B6" s="81"/>
      <c r="P6" s="82"/>
    </row>
    <row r="7" spans="2:16" x14ac:dyDescent="0.2">
      <c r="B7" s="83" t="s">
        <v>13</v>
      </c>
      <c r="H7" s="131">
        <f>'3 Alueen perustiedot'!I28</f>
        <v>101414.425</v>
      </c>
      <c r="I7" s="18" t="s">
        <v>55</v>
      </c>
      <c r="J7" s="87" t="s">
        <v>166</v>
      </c>
      <c r="P7" s="82"/>
    </row>
    <row r="8" spans="2:16" x14ac:dyDescent="0.2">
      <c r="B8" s="81"/>
      <c r="P8" s="82"/>
    </row>
    <row r="9" spans="2:16" x14ac:dyDescent="0.2">
      <c r="B9" s="84" t="s">
        <v>61</v>
      </c>
      <c r="P9" s="82"/>
    </row>
    <row r="10" spans="2:16" ht="8.1" customHeight="1" x14ac:dyDescent="0.2">
      <c r="B10" s="81"/>
      <c r="H10" s="85"/>
      <c r="P10" s="82"/>
    </row>
    <row r="11" spans="2:16" x14ac:dyDescent="0.2">
      <c r="B11" s="81" t="s">
        <v>63</v>
      </c>
      <c r="H11" s="167">
        <v>0.2</v>
      </c>
      <c r="J11" s="87" t="s">
        <v>162</v>
      </c>
      <c r="P11" s="82"/>
    </row>
    <row r="12" spans="2:16" ht="8.1" customHeight="1" x14ac:dyDescent="0.2">
      <c r="B12" s="81"/>
      <c r="P12" s="82"/>
    </row>
    <row r="13" spans="2:16" x14ac:dyDescent="0.2">
      <c r="B13" s="83" t="s">
        <v>66</v>
      </c>
      <c r="H13" s="132">
        <f>H7*H11</f>
        <v>20282.885000000002</v>
      </c>
      <c r="I13" s="18" t="s">
        <v>55</v>
      </c>
      <c r="J13" s="87" t="s">
        <v>87</v>
      </c>
      <c r="P13" s="82"/>
    </row>
    <row r="14" spans="2:16" ht="8.1" customHeight="1" x14ac:dyDescent="0.2">
      <c r="B14" s="81"/>
      <c r="P14" s="82"/>
    </row>
    <row r="15" spans="2:16" x14ac:dyDescent="0.2">
      <c r="B15" s="81" t="s">
        <v>70</v>
      </c>
      <c r="H15" s="167">
        <v>0.2</v>
      </c>
      <c r="J15" s="87" t="s">
        <v>163</v>
      </c>
      <c r="P15" s="82"/>
    </row>
    <row r="16" spans="2:16" ht="8.1" customHeight="1" x14ac:dyDescent="0.2">
      <c r="B16" s="81"/>
      <c r="P16" s="82"/>
    </row>
    <row r="17" spans="2:16" x14ac:dyDescent="0.2">
      <c r="B17" s="83" t="s">
        <v>69</v>
      </c>
      <c r="H17" s="152">
        <f>H13*H15</f>
        <v>4056.5770000000007</v>
      </c>
      <c r="I17" s="18" t="s">
        <v>55</v>
      </c>
      <c r="J17" s="87" t="s">
        <v>164</v>
      </c>
      <c r="P17" s="82"/>
    </row>
    <row r="18" spans="2:16" ht="8.1" customHeight="1" x14ac:dyDescent="0.2">
      <c r="B18" s="81"/>
      <c r="P18" s="82"/>
    </row>
    <row r="19" spans="2:16" x14ac:dyDescent="0.2">
      <c r="B19" s="81"/>
      <c r="P19" s="82"/>
    </row>
    <row r="20" spans="2:16" x14ac:dyDescent="0.2">
      <c r="B20" s="84" t="s">
        <v>62</v>
      </c>
      <c r="H20" s="135" t="s">
        <v>54</v>
      </c>
      <c r="P20" s="82"/>
    </row>
    <row r="21" spans="2:16" x14ac:dyDescent="0.2">
      <c r="B21" s="81"/>
      <c r="P21" s="82"/>
    </row>
    <row r="22" spans="2:16" ht="80.099999999999994" customHeight="1" x14ac:dyDescent="0.2">
      <c r="B22" s="81"/>
      <c r="H22" s="88" t="s">
        <v>18</v>
      </c>
      <c r="J22" s="88" t="s">
        <v>68</v>
      </c>
      <c r="L22" s="88" t="s">
        <v>64</v>
      </c>
      <c r="N22" s="151" t="s">
        <v>208</v>
      </c>
      <c r="P22" s="82"/>
    </row>
    <row r="23" spans="2:16" x14ac:dyDescent="0.2">
      <c r="B23" s="81" t="s">
        <v>4</v>
      </c>
      <c r="F23" s="136">
        <v>0.2</v>
      </c>
      <c r="H23" s="89">
        <f>'MS Metsästysseura'!D92</f>
        <v>22680</v>
      </c>
      <c r="I23" s="18" t="s">
        <v>55</v>
      </c>
      <c r="J23" s="90">
        <f>H23/$H$27</f>
        <v>0.61201360030222896</v>
      </c>
      <c r="L23" s="132">
        <f>($H$13)*J23</f>
        <v>12413.401473366077</v>
      </c>
      <c r="M23" s="18" t="s">
        <v>55</v>
      </c>
      <c r="N23" s="152">
        <f>H17*J23</f>
        <v>2482.6802946732155</v>
      </c>
      <c r="O23" s="18" t="s">
        <v>55</v>
      </c>
      <c r="P23" s="82"/>
    </row>
    <row r="24" spans="2:16" ht="8.1" customHeight="1" x14ac:dyDescent="0.2">
      <c r="B24" s="81"/>
      <c r="P24" s="82"/>
    </row>
    <row r="25" spans="2:16" x14ac:dyDescent="0.2">
      <c r="B25" s="81" t="s">
        <v>7</v>
      </c>
      <c r="F25" s="136">
        <v>1</v>
      </c>
      <c r="H25" s="89">
        <f>'MO Maanomistaja'!D76</f>
        <v>14378</v>
      </c>
      <c r="I25" s="18" t="s">
        <v>55</v>
      </c>
      <c r="J25" s="90">
        <f>H25/$H$27</f>
        <v>0.38798639969777104</v>
      </c>
      <c r="L25" s="132">
        <f>($H$13)*J25</f>
        <v>7869.483526633926</v>
      </c>
      <c r="M25" s="18" t="s">
        <v>55</v>
      </c>
      <c r="N25" s="152">
        <f>H17*J25</f>
        <v>1573.8967053267852</v>
      </c>
      <c r="O25" s="18" t="s">
        <v>55</v>
      </c>
      <c r="P25" s="82"/>
    </row>
    <row r="26" spans="2:16" ht="8.1" customHeight="1" x14ac:dyDescent="0.2">
      <c r="B26" s="81"/>
      <c r="P26" s="82"/>
    </row>
    <row r="27" spans="2:16" x14ac:dyDescent="0.2">
      <c r="B27" s="83" t="s">
        <v>65</v>
      </c>
      <c r="H27" s="89">
        <f>H23+H25</f>
        <v>37058</v>
      </c>
      <c r="I27" s="18" t="s">
        <v>55</v>
      </c>
      <c r="J27" s="86">
        <f>J23+J25</f>
        <v>1</v>
      </c>
      <c r="L27" s="132">
        <f>L23+L25</f>
        <v>20282.885000000002</v>
      </c>
      <c r="M27" s="18" t="s">
        <v>55</v>
      </c>
      <c r="N27" s="152">
        <f>N23+N25</f>
        <v>4056.5770000000007</v>
      </c>
      <c r="O27" s="18" t="s">
        <v>55</v>
      </c>
      <c r="P27" s="82"/>
    </row>
    <row r="28" spans="2:16" x14ac:dyDescent="0.2">
      <c r="B28" s="81"/>
      <c r="L28" s="91">
        <f>H13-L27</f>
        <v>0</v>
      </c>
      <c r="N28" s="91">
        <f>N27-H17</f>
        <v>0</v>
      </c>
      <c r="P28" s="82"/>
    </row>
    <row r="29" spans="2:16" x14ac:dyDescent="0.2">
      <c r="B29" s="92"/>
      <c r="C29" s="76"/>
      <c r="D29" s="76"/>
      <c r="E29" s="76"/>
      <c r="F29" s="76"/>
      <c r="G29" s="76"/>
      <c r="H29" s="76"/>
      <c r="I29" s="76"/>
      <c r="J29" s="76"/>
      <c r="K29" s="76"/>
      <c r="L29" s="76"/>
      <c r="M29" s="76"/>
      <c r="N29" s="76"/>
      <c r="O29" s="76"/>
      <c r="P29" s="93"/>
    </row>
  </sheetData>
  <sheetProtection algorithmName="SHA-512" hashValue="DWfwoFp3CKmI+1RhNtmZhJU98rzLOUgXfyQZdtCkhAjSlJECkwzBqhmby1lzwExuna5WDAGFnQcM8JyjftpcSA==" saltValue="wBeuTfi22QykjrM3MeiejA==" spinCount="100000" sheet="1" objects="1" scenarios="1" formatCells="0" selectLockedCells="1"/>
  <pageMargins left="0.7" right="0.7" top="0.75" bottom="0.75" header="0.3" footer="0.3"/>
  <pageSetup paperSize="9" orientation="portrait" verticalDpi="0" r:id="rId1"/>
  <ignoredErrors>
    <ignoredError sqref="J24:M24 K23 M23 J26:M26 K25 M25 K27 M27" evalError="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79998168889431442"/>
  </sheetPr>
  <dimension ref="B2:P29"/>
  <sheetViews>
    <sheetView zoomScaleNormal="100" workbookViewId="0">
      <selection activeCell="H11" sqref="H11"/>
    </sheetView>
  </sheetViews>
  <sheetFormatPr defaultColWidth="8.85546875" defaultRowHeight="14.25" x14ac:dyDescent="0.2"/>
  <cols>
    <col min="1" max="1" width="2.85546875" style="18" customWidth="1"/>
    <col min="2" max="7" width="8.85546875" style="18"/>
    <col min="8" max="8" width="12.85546875" style="18" customWidth="1"/>
    <col min="9" max="9" width="4.85546875" style="18" customWidth="1"/>
    <col min="10" max="10" width="12.85546875" style="18" customWidth="1"/>
    <col min="11" max="11" width="4.85546875" style="18" customWidth="1"/>
    <col min="12" max="12" width="12.85546875" style="18" customWidth="1"/>
    <col min="13" max="13" width="4.85546875" style="18" customWidth="1"/>
    <col min="14" max="14" width="12.85546875" style="18" customWidth="1"/>
    <col min="15" max="15" width="4.85546875" style="18" customWidth="1"/>
    <col min="16" max="16" width="2.85546875" style="18" customWidth="1"/>
    <col min="17" max="16384" width="8.85546875" style="18"/>
  </cols>
  <sheetData>
    <row r="2" spans="2:16" ht="20.25" x14ac:dyDescent="0.3">
      <c r="B2" s="74" t="s">
        <v>60</v>
      </c>
    </row>
    <row r="3" spans="2:16" x14ac:dyDescent="0.2">
      <c r="B3" s="75" t="s">
        <v>11</v>
      </c>
      <c r="H3" s="133"/>
      <c r="I3" s="134" t="s">
        <v>165</v>
      </c>
    </row>
    <row r="5" spans="2:16" x14ac:dyDescent="0.2">
      <c r="B5" s="94" t="s">
        <v>67</v>
      </c>
      <c r="C5" s="79"/>
      <c r="D5" s="79"/>
      <c r="E5" s="79"/>
      <c r="F5" s="79"/>
      <c r="G5" s="79"/>
      <c r="H5" s="79"/>
      <c r="I5" s="79"/>
      <c r="J5" s="79"/>
      <c r="K5" s="79"/>
      <c r="L5" s="79"/>
      <c r="M5" s="79"/>
      <c r="N5" s="79"/>
      <c r="O5" s="79"/>
      <c r="P5" s="80"/>
    </row>
    <row r="6" spans="2:16" x14ac:dyDescent="0.2">
      <c r="B6" s="81"/>
      <c r="P6" s="82"/>
    </row>
    <row r="7" spans="2:16" x14ac:dyDescent="0.2">
      <c r="B7" s="83" t="s">
        <v>58</v>
      </c>
      <c r="H7" s="131">
        <f>'3 Alueen perustiedot'!I24</f>
        <v>40565.769999999997</v>
      </c>
      <c r="I7" s="18" t="s">
        <v>55</v>
      </c>
      <c r="J7" s="87" t="s">
        <v>166</v>
      </c>
      <c r="P7" s="82"/>
    </row>
    <row r="8" spans="2:16" x14ac:dyDescent="0.2">
      <c r="B8" s="81"/>
      <c r="P8" s="82"/>
    </row>
    <row r="9" spans="2:16" x14ac:dyDescent="0.2">
      <c r="B9" s="84" t="s">
        <v>61</v>
      </c>
      <c r="L9" s="95"/>
      <c r="N9" s="95"/>
      <c r="P9" s="82"/>
    </row>
    <row r="10" spans="2:16" ht="8.1" customHeight="1" x14ac:dyDescent="0.2">
      <c r="B10" s="81"/>
      <c r="H10" s="85"/>
      <c r="P10" s="82"/>
    </row>
    <row r="11" spans="2:16" x14ac:dyDescent="0.2">
      <c r="B11" s="81" t="s">
        <v>71</v>
      </c>
      <c r="H11" s="167">
        <v>0.2</v>
      </c>
      <c r="J11" s="87" t="s">
        <v>162</v>
      </c>
      <c r="P11" s="82"/>
    </row>
    <row r="12" spans="2:16" ht="8.1" customHeight="1" x14ac:dyDescent="0.2">
      <c r="B12" s="81"/>
      <c r="P12" s="82"/>
    </row>
    <row r="13" spans="2:16" x14ac:dyDescent="0.2">
      <c r="B13" s="83" t="s">
        <v>66</v>
      </c>
      <c r="H13" s="132">
        <f>H7*H11</f>
        <v>8113.1539999999995</v>
      </c>
      <c r="I13" s="18" t="s">
        <v>55</v>
      </c>
      <c r="P13" s="82"/>
    </row>
    <row r="14" spans="2:16" ht="8.1" customHeight="1" x14ac:dyDescent="0.2">
      <c r="B14" s="81"/>
      <c r="P14" s="82"/>
    </row>
    <row r="15" spans="2:16" x14ac:dyDescent="0.2">
      <c r="B15" s="81" t="s">
        <v>70</v>
      </c>
      <c r="H15" s="167">
        <v>0.2</v>
      </c>
      <c r="J15" s="87" t="s">
        <v>163</v>
      </c>
      <c r="P15" s="82"/>
    </row>
    <row r="16" spans="2:16" ht="8.1" customHeight="1" x14ac:dyDescent="0.2">
      <c r="B16" s="81"/>
      <c r="P16" s="82"/>
    </row>
    <row r="17" spans="2:16" x14ac:dyDescent="0.2">
      <c r="B17" s="83" t="s">
        <v>69</v>
      </c>
      <c r="H17" s="152">
        <f>H13*H15</f>
        <v>1622.6307999999999</v>
      </c>
      <c r="I17" s="18" t="s">
        <v>55</v>
      </c>
      <c r="J17" s="87" t="s">
        <v>164</v>
      </c>
      <c r="P17" s="82"/>
    </row>
    <row r="18" spans="2:16" ht="8.1" customHeight="1" x14ac:dyDescent="0.2">
      <c r="B18" s="81"/>
      <c r="P18" s="82"/>
    </row>
    <row r="19" spans="2:16" x14ac:dyDescent="0.2">
      <c r="B19" s="81"/>
      <c r="P19" s="82"/>
    </row>
    <row r="20" spans="2:16" x14ac:dyDescent="0.2">
      <c r="B20" s="84" t="s">
        <v>62</v>
      </c>
      <c r="H20" s="135" t="s">
        <v>54</v>
      </c>
      <c r="P20" s="82"/>
    </row>
    <row r="21" spans="2:16" x14ac:dyDescent="0.2">
      <c r="B21" s="81"/>
      <c r="P21" s="82"/>
    </row>
    <row r="22" spans="2:16" ht="80.099999999999994" customHeight="1" x14ac:dyDescent="0.2">
      <c r="B22" s="81"/>
      <c r="H22" s="88" t="s">
        <v>18</v>
      </c>
      <c r="J22" s="88" t="s">
        <v>68</v>
      </c>
      <c r="L22" s="88" t="s">
        <v>64</v>
      </c>
      <c r="N22" s="151" t="s">
        <v>208</v>
      </c>
      <c r="P22" s="82"/>
    </row>
    <row r="23" spans="2:16" x14ac:dyDescent="0.2">
      <c r="B23" s="81" t="s">
        <v>4</v>
      </c>
      <c r="F23" s="136">
        <v>0.2</v>
      </c>
      <c r="H23" s="89">
        <f>'MS Metsästysseura'!D92</f>
        <v>22680</v>
      </c>
      <c r="I23" s="18" t="s">
        <v>55</v>
      </c>
      <c r="J23" s="90">
        <f>H23/$H$27</f>
        <v>0.61201360030222896</v>
      </c>
      <c r="L23" s="132">
        <f>($H$13)*J23</f>
        <v>4965.3605893464301</v>
      </c>
      <c r="M23" s="18" t="s">
        <v>55</v>
      </c>
      <c r="N23" s="152">
        <f>H17*J23</f>
        <v>993.07211786928599</v>
      </c>
      <c r="O23" s="18" t="s">
        <v>55</v>
      </c>
      <c r="P23" s="82"/>
    </row>
    <row r="24" spans="2:16" ht="8.1" customHeight="1" x14ac:dyDescent="0.2">
      <c r="B24" s="81"/>
      <c r="P24" s="82"/>
    </row>
    <row r="25" spans="2:16" x14ac:dyDescent="0.2">
      <c r="B25" s="81" t="s">
        <v>7</v>
      </c>
      <c r="F25" s="136">
        <v>1</v>
      </c>
      <c r="H25" s="89">
        <f>'MO Maanomistaja'!D72</f>
        <v>14378</v>
      </c>
      <c r="I25" s="18" t="s">
        <v>55</v>
      </c>
      <c r="J25" s="90">
        <f>H25/$H$27</f>
        <v>0.38798639969777104</v>
      </c>
      <c r="L25" s="132">
        <f>($H$13)*J25</f>
        <v>3147.7934106535699</v>
      </c>
      <c r="M25" s="18" t="s">
        <v>55</v>
      </c>
      <c r="N25" s="152">
        <f>H17*J25</f>
        <v>629.55868213071392</v>
      </c>
      <c r="O25" s="18" t="s">
        <v>55</v>
      </c>
      <c r="P25" s="82"/>
    </row>
    <row r="26" spans="2:16" ht="8.1" customHeight="1" x14ac:dyDescent="0.2">
      <c r="B26" s="81"/>
      <c r="P26" s="82"/>
    </row>
    <row r="27" spans="2:16" x14ac:dyDescent="0.2">
      <c r="B27" s="83" t="s">
        <v>65</v>
      </c>
      <c r="H27" s="89">
        <f>H23+H25</f>
        <v>37058</v>
      </c>
      <c r="I27" s="18" t="s">
        <v>55</v>
      </c>
      <c r="J27" s="86">
        <f>J23+J25</f>
        <v>1</v>
      </c>
      <c r="L27" s="132">
        <f>L23+L25</f>
        <v>8113.1540000000005</v>
      </c>
      <c r="M27" s="18" t="s">
        <v>55</v>
      </c>
      <c r="N27" s="152">
        <f>N23+N25</f>
        <v>1622.6307999999999</v>
      </c>
      <c r="O27" s="18" t="s">
        <v>55</v>
      </c>
      <c r="P27" s="82"/>
    </row>
    <row r="28" spans="2:16" x14ac:dyDescent="0.2">
      <c r="B28" s="81"/>
      <c r="L28" s="91">
        <f>H13-L27</f>
        <v>0</v>
      </c>
      <c r="N28" s="91">
        <f>N27-H17</f>
        <v>0</v>
      </c>
      <c r="P28" s="82"/>
    </row>
    <row r="29" spans="2:16" x14ac:dyDescent="0.2">
      <c r="B29" s="92"/>
      <c r="C29" s="76"/>
      <c r="D29" s="76"/>
      <c r="E29" s="76"/>
      <c r="F29" s="76"/>
      <c r="G29" s="76"/>
      <c r="H29" s="76"/>
      <c r="I29" s="76"/>
      <c r="J29" s="76"/>
      <c r="K29" s="76"/>
      <c r="L29" s="76"/>
      <c r="M29" s="76"/>
      <c r="N29" s="76"/>
      <c r="O29" s="76"/>
      <c r="P29" s="93"/>
    </row>
  </sheetData>
  <sheetProtection algorithmName="SHA-512" hashValue="PePIZhfKZ8ParTWhr3iOwOZq03I9+WsounoBe138HsY62LW177niOVnmiXpa8w81OiqGxH4Up8fLBEwCMh5/2Q==" saltValue="B3iu4EFEH1y9JWt+k48Hgg==" spinCount="100000" sheet="1" objects="1" scenarios="1" formatCells="0" selectLockedCells="1"/>
  <pageMargins left="0.7" right="0.7" top="0.75" bottom="0.75" header="0.3" footer="0.3"/>
  <pageSetup paperSize="9" orientation="portrait" verticalDpi="12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79998168889431442"/>
  </sheetPr>
  <dimension ref="B2:P29"/>
  <sheetViews>
    <sheetView zoomScaleNormal="100" workbookViewId="0">
      <selection activeCell="H7" sqref="H7"/>
    </sheetView>
  </sheetViews>
  <sheetFormatPr defaultColWidth="8.85546875" defaultRowHeight="14.25" x14ac:dyDescent="0.2"/>
  <cols>
    <col min="1" max="1" width="2.85546875" style="18" customWidth="1"/>
    <col min="2" max="7" width="8.85546875" style="18"/>
    <col min="8" max="8" width="12.85546875" style="18" customWidth="1"/>
    <col min="9" max="9" width="4.85546875" style="18" customWidth="1"/>
    <col min="10" max="10" width="12.85546875" style="18" customWidth="1"/>
    <col min="11" max="11" width="4.85546875" style="18" customWidth="1"/>
    <col min="12" max="12" width="12.85546875" style="18" customWidth="1"/>
    <col min="13" max="13" width="4.85546875" style="18" customWidth="1"/>
    <col min="14" max="14" width="12.85546875" style="18" customWidth="1"/>
    <col min="15" max="15" width="4.85546875" style="18" customWidth="1"/>
    <col min="16" max="16" width="2.85546875" style="18" customWidth="1"/>
    <col min="17" max="16384" width="8.85546875" style="18"/>
  </cols>
  <sheetData>
    <row r="2" spans="2:16" ht="20.25" x14ac:dyDescent="0.3">
      <c r="B2" s="74" t="s">
        <v>60</v>
      </c>
    </row>
    <row r="3" spans="2:16" x14ac:dyDescent="0.2">
      <c r="B3" s="75" t="s">
        <v>88</v>
      </c>
      <c r="H3" s="133"/>
      <c r="I3" s="134" t="s">
        <v>165</v>
      </c>
    </row>
    <row r="5" spans="2:16" x14ac:dyDescent="0.2">
      <c r="B5" s="94" t="s">
        <v>67</v>
      </c>
      <c r="C5" s="79"/>
      <c r="D5" s="79"/>
      <c r="E5" s="79"/>
      <c r="F5" s="79"/>
      <c r="G5" s="79"/>
      <c r="H5" s="79"/>
      <c r="I5" s="79"/>
      <c r="J5" s="79"/>
      <c r="K5" s="79"/>
      <c r="L5" s="79"/>
      <c r="M5" s="79"/>
      <c r="N5" s="79"/>
      <c r="O5" s="79"/>
      <c r="P5" s="80"/>
    </row>
    <row r="6" spans="2:16" x14ac:dyDescent="0.2">
      <c r="B6" s="81"/>
      <c r="P6" s="82"/>
    </row>
    <row r="7" spans="2:16" x14ac:dyDescent="0.2">
      <c r="B7" s="83" t="s">
        <v>72</v>
      </c>
      <c r="H7" s="168">
        <v>10000</v>
      </c>
      <c r="I7" s="18" t="s">
        <v>55</v>
      </c>
      <c r="J7" s="87" t="s">
        <v>138</v>
      </c>
      <c r="P7" s="82"/>
    </row>
    <row r="8" spans="2:16" x14ac:dyDescent="0.2">
      <c r="B8" s="81"/>
      <c r="P8" s="82"/>
    </row>
    <row r="9" spans="2:16" x14ac:dyDescent="0.2">
      <c r="B9" s="84" t="s">
        <v>61</v>
      </c>
      <c r="P9" s="82"/>
    </row>
    <row r="10" spans="2:16" ht="8.1" customHeight="1" x14ac:dyDescent="0.2">
      <c r="B10" s="81"/>
      <c r="H10" s="85"/>
      <c r="P10" s="82"/>
    </row>
    <row r="11" spans="2:16" x14ac:dyDescent="0.2">
      <c r="B11" s="81" t="s">
        <v>73</v>
      </c>
      <c r="H11" s="86">
        <v>1</v>
      </c>
      <c r="P11" s="82"/>
    </row>
    <row r="12" spans="2:16" ht="8.1" customHeight="1" x14ac:dyDescent="0.2">
      <c r="B12" s="81"/>
      <c r="P12" s="82"/>
    </row>
    <row r="13" spans="2:16" x14ac:dyDescent="0.2">
      <c r="B13" s="83" t="s">
        <v>66</v>
      </c>
      <c r="H13" s="132">
        <f>H7*H11</f>
        <v>10000</v>
      </c>
      <c r="I13" s="18" t="s">
        <v>55</v>
      </c>
      <c r="P13" s="82"/>
    </row>
    <row r="14" spans="2:16" ht="8.1" customHeight="1" x14ac:dyDescent="0.2">
      <c r="B14" s="81"/>
      <c r="P14" s="82"/>
    </row>
    <row r="15" spans="2:16" x14ac:dyDescent="0.2">
      <c r="B15" s="81" t="s">
        <v>70</v>
      </c>
      <c r="H15" s="167">
        <v>0.2</v>
      </c>
      <c r="J15" s="87" t="s">
        <v>163</v>
      </c>
      <c r="P15" s="82"/>
    </row>
    <row r="16" spans="2:16" ht="8.1" customHeight="1" x14ac:dyDescent="0.2">
      <c r="B16" s="81"/>
      <c r="P16" s="82"/>
    </row>
    <row r="17" spans="2:16" x14ac:dyDescent="0.2">
      <c r="B17" s="83" t="s">
        <v>69</v>
      </c>
      <c r="H17" s="152">
        <f>H13*H15</f>
        <v>2000</v>
      </c>
      <c r="I17" s="18" t="s">
        <v>55</v>
      </c>
      <c r="J17" s="87" t="s">
        <v>164</v>
      </c>
      <c r="P17" s="82"/>
    </row>
    <row r="18" spans="2:16" ht="8.1" customHeight="1" x14ac:dyDescent="0.2">
      <c r="B18" s="81"/>
      <c r="P18" s="82"/>
    </row>
    <row r="19" spans="2:16" x14ac:dyDescent="0.2">
      <c r="B19" s="81"/>
      <c r="P19" s="82"/>
    </row>
    <row r="20" spans="2:16" x14ac:dyDescent="0.2">
      <c r="B20" s="84" t="s">
        <v>62</v>
      </c>
      <c r="H20" s="135" t="s">
        <v>54</v>
      </c>
      <c r="P20" s="82"/>
    </row>
    <row r="21" spans="2:16" x14ac:dyDescent="0.2">
      <c r="B21" s="81"/>
      <c r="P21" s="82"/>
    </row>
    <row r="22" spans="2:16" ht="80.099999999999994" customHeight="1" x14ac:dyDescent="0.2">
      <c r="B22" s="81"/>
      <c r="H22" s="88" t="s">
        <v>18</v>
      </c>
      <c r="J22" s="88" t="s">
        <v>68</v>
      </c>
      <c r="L22" s="88" t="s">
        <v>64</v>
      </c>
      <c r="N22" s="151" t="s">
        <v>208</v>
      </c>
      <c r="P22" s="82"/>
    </row>
    <row r="23" spans="2:16" x14ac:dyDescent="0.2">
      <c r="B23" s="81" t="s">
        <v>4</v>
      </c>
      <c r="F23" s="136">
        <v>0.2</v>
      </c>
      <c r="H23" s="89">
        <f>'MS Metsästysseura'!D92</f>
        <v>22680</v>
      </c>
      <c r="I23" s="18" t="s">
        <v>55</v>
      </c>
      <c r="J23" s="90">
        <f>H23/$H$27</f>
        <v>0.61201360030222896</v>
      </c>
      <c r="L23" s="132">
        <f>($H$13)*J23</f>
        <v>6120.1360030222895</v>
      </c>
      <c r="M23" s="18" t="s">
        <v>55</v>
      </c>
      <c r="N23" s="152">
        <f>H17*J23</f>
        <v>1224.0272006044579</v>
      </c>
      <c r="O23" s="18" t="s">
        <v>55</v>
      </c>
      <c r="P23" s="82"/>
    </row>
    <row r="24" spans="2:16" ht="8.1" customHeight="1" x14ac:dyDescent="0.2">
      <c r="B24" s="81"/>
      <c r="P24" s="82"/>
    </row>
    <row r="25" spans="2:16" x14ac:dyDescent="0.2">
      <c r="B25" s="81" t="s">
        <v>7</v>
      </c>
      <c r="F25" s="136">
        <v>1</v>
      </c>
      <c r="H25" s="89">
        <f>'MO Maanomistaja'!D76</f>
        <v>14378</v>
      </c>
      <c r="I25" s="18" t="s">
        <v>55</v>
      </c>
      <c r="J25" s="90">
        <f>H25/$H$27</f>
        <v>0.38798639969777104</v>
      </c>
      <c r="L25" s="132">
        <f>($H$13)*J25</f>
        <v>3879.8639969777105</v>
      </c>
      <c r="M25" s="18" t="s">
        <v>55</v>
      </c>
      <c r="N25" s="152">
        <f>H17*J25</f>
        <v>775.9727993955421</v>
      </c>
      <c r="O25" s="18" t="s">
        <v>55</v>
      </c>
      <c r="P25" s="82"/>
    </row>
    <row r="26" spans="2:16" ht="8.1" customHeight="1" x14ac:dyDescent="0.2">
      <c r="B26" s="81"/>
      <c r="P26" s="82"/>
    </row>
    <row r="27" spans="2:16" x14ac:dyDescent="0.2">
      <c r="B27" s="83" t="s">
        <v>65</v>
      </c>
      <c r="H27" s="89">
        <f>H23+H25</f>
        <v>37058</v>
      </c>
      <c r="I27" s="18" t="s">
        <v>55</v>
      </c>
      <c r="J27" s="86">
        <f>J23+J25</f>
        <v>1</v>
      </c>
      <c r="L27" s="132">
        <f>L23+L25</f>
        <v>10000</v>
      </c>
      <c r="M27" s="18" t="s">
        <v>55</v>
      </c>
      <c r="N27" s="152">
        <f>N23+N25</f>
        <v>2000</v>
      </c>
      <c r="O27" s="18" t="s">
        <v>55</v>
      </c>
      <c r="P27" s="82"/>
    </row>
    <row r="28" spans="2:16" x14ac:dyDescent="0.2">
      <c r="B28" s="81"/>
      <c r="L28" s="91">
        <f>H13-L27</f>
        <v>0</v>
      </c>
      <c r="N28" s="91">
        <f>N27-H17</f>
        <v>0</v>
      </c>
      <c r="P28" s="82"/>
    </row>
    <row r="29" spans="2:16" x14ac:dyDescent="0.2">
      <c r="B29" s="92"/>
      <c r="C29" s="76"/>
      <c r="D29" s="76"/>
      <c r="E29" s="76"/>
      <c r="F29" s="76"/>
      <c r="G29" s="76"/>
      <c r="H29" s="76"/>
      <c r="I29" s="76"/>
      <c r="J29" s="76"/>
      <c r="K29" s="76"/>
      <c r="L29" s="76"/>
      <c r="M29" s="76"/>
      <c r="N29" s="76"/>
      <c r="O29" s="76"/>
      <c r="P29" s="93"/>
    </row>
  </sheetData>
  <sheetProtection algorithmName="SHA-512" hashValue="qWhCbHabdZHb9nmlOdxU2ZvzKg6DQu49pY+YsJyv5tU0xN0Y7DUy7BFZe//z7ILElqv/8wAixdiR8CjK+nxYzg==" saltValue="tuxFD3plUjoiclEDZaiHXQ==" spinCount="100000" sheet="1" objects="1" scenarios="1" formatCells="0" selectLockedCells="1"/>
  <pageMargins left="0.7" right="0.7" top="0.75" bottom="0.75" header="0.3" footer="0.3"/>
  <pageSetup paperSize="9" orientation="portrait" r:id="rId1"/>
  <ignoredErrors>
    <ignoredError sqref="J24:M24 O28 J23:K23 M23 J26:M26 J25:K25 M25 J28:K28 M28 K27 M27" evalError="1"/>
  </ignoredError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79998168889431442"/>
  </sheetPr>
  <dimension ref="B2:P29"/>
  <sheetViews>
    <sheetView zoomScaleNormal="100" workbookViewId="0">
      <selection activeCell="H11" sqref="H11"/>
    </sheetView>
  </sheetViews>
  <sheetFormatPr defaultColWidth="8.85546875" defaultRowHeight="14.25" x14ac:dyDescent="0.2"/>
  <cols>
    <col min="1" max="1" width="2.85546875" style="18" customWidth="1"/>
    <col min="2" max="7" width="8.85546875" style="18"/>
    <col min="8" max="8" width="12.85546875" style="18" customWidth="1"/>
    <col min="9" max="9" width="4.85546875" style="18" customWidth="1"/>
    <col min="10" max="10" width="12.85546875" style="18" customWidth="1"/>
    <col min="11" max="11" width="4.85546875" style="18" customWidth="1"/>
    <col min="12" max="12" width="12.85546875" style="18" customWidth="1"/>
    <col min="13" max="13" width="4.85546875" style="18" customWidth="1"/>
    <col min="14" max="14" width="12.85546875" style="18" customWidth="1"/>
    <col min="15" max="15" width="4.85546875" style="18" customWidth="1"/>
    <col min="16" max="16" width="2.85546875" style="18" customWidth="1"/>
    <col min="17" max="16384" width="8.85546875" style="18"/>
  </cols>
  <sheetData>
    <row r="2" spans="2:16" ht="20.25" x14ac:dyDescent="0.3">
      <c r="B2" s="74" t="s">
        <v>60</v>
      </c>
    </row>
    <row r="3" spans="2:16" x14ac:dyDescent="0.2">
      <c r="B3" s="75" t="s">
        <v>12</v>
      </c>
      <c r="H3" s="133"/>
      <c r="I3" s="134" t="s">
        <v>165</v>
      </c>
    </row>
    <row r="5" spans="2:16" x14ac:dyDescent="0.2">
      <c r="B5" s="94" t="s">
        <v>67</v>
      </c>
      <c r="C5" s="79"/>
      <c r="D5" s="79"/>
      <c r="E5" s="79"/>
      <c r="F5" s="79"/>
      <c r="G5" s="79"/>
      <c r="H5" s="79"/>
      <c r="I5" s="79"/>
      <c r="J5" s="79"/>
      <c r="K5" s="79"/>
      <c r="L5" s="79"/>
      <c r="M5" s="79"/>
      <c r="N5" s="79"/>
      <c r="O5" s="79"/>
      <c r="P5" s="80"/>
    </row>
    <row r="6" spans="2:16" x14ac:dyDescent="0.2">
      <c r="B6" s="81"/>
      <c r="P6" s="82"/>
    </row>
    <row r="7" spans="2:16" x14ac:dyDescent="0.2">
      <c r="B7" s="83" t="s">
        <v>137</v>
      </c>
      <c r="H7" s="131">
        <f>'3 Alueen perustiedot'!I26</f>
        <v>60848.654999999999</v>
      </c>
      <c r="I7" s="18" t="s">
        <v>55</v>
      </c>
      <c r="J7" s="87" t="s">
        <v>166</v>
      </c>
      <c r="P7" s="82"/>
    </row>
    <row r="8" spans="2:16" x14ac:dyDescent="0.2">
      <c r="B8" s="81"/>
      <c r="P8" s="82"/>
    </row>
    <row r="9" spans="2:16" x14ac:dyDescent="0.2">
      <c r="B9" s="84" t="s">
        <v>61</v>
      </c>
      <c r="P9" s="82"/>
    </row>
    <row r="10" spans="2:16" ht="8.1" customHeight="1" x14ac:dyDescent="0.2">
      <c r="B10" s="81"/>
      <c r="H10" s="85"/>
      <c r="P10" s="82"/>
    </row>
    <row r="11" spans="2:16" x14ac:dyDescent="0.2">
      <c r="B11" s="81" t="s">
        <v>141</v>
      </c>
      <c r="H11" s="167">
        <v>0.2</v>
      </c>
      <c r="J11" s="87" t="s">
        <v>162</v>
      </c>
      <c r="P11" s="82"/>
    </row>
    <row r="12" spans="2:16" ht="8.1" customHeight="1" x14ac:dyDescent="0.2">
      <c r="B12" s="81"/>
      <c r="P12" s="82"/>
    </row>
    <row r="13" spans="2:16" x14ac:dyDescent="0.2">
      <c r="B13" s="83" t="s">
        <v>66</v>
      </c>
      <c r="H13" s="132">
        <f>H7*H11</f>
        <v>12169.731</v>
      </c>
      <c r="I13" s="18" t="s">
        <v>55</v>
      </c>
      <c r="P13" s="82"/>
    </row>
    <row r="14" spans="2:16" ht="8.1" customHeight="1" x14ac:dyDescent="0.2">
      <c r="B14" s="81"/>
      <c r="P14" s="82"/>
    </row>
    <row r="15" spans="2:16" x14ac:dyDescent="0.2">
      <c r="B15" s="81" t="s">
        <v>70</v>
      </c>
      <c r="H15" s="167">
        <v>0.2</v>
      </c>
      <c r="J15" s="87" t="s">
        <v>163</v>
      </c>
      <c r="P15" s="82"/>
    </row>
    <row r="16" spans="2:16" ht="8.1" customHeight="1" x14ac:dyDescent="0.2">
      <c r="B16" s="81"/>
      <c r="P16" s="82"/>
    </row>
    <row r="17" spans="2:16" x14ac:dyDescent="0.2">
      <c r="B17" s="83" t="s">
        <v>69</v>
      </c>
      <c r="H17" s="152">
        <f>H13*H15</f>
        <v>2433.9461999999999</v>
      </c>
      <c r="I17" s="18" t="s">
        <v>55</v>
      </c>
      <c r="J17" s="87" t="s">
        <v>164</v>
      </c>
      <c r="P17" s="82"/>
    </row>
    <row r="18" spans="2:16" ht="8.1" customHeight="1" x14ac:dyDescent="0.2">
      <c r="B18" s="81"/>
      <c r="P18" s="82"/>
    </row>
    <row r="19" spans="2:16" x14ac:dyDescent="0.2">
      <c r="B19" s="81"/>
      <c r="P19" s="82"/>
    </row>
    <row r="20" spans="2:16" x14ac:dyDescent="0.2">
      <c r="B20" s="84" t="s">
        <v>62</v>
      </c>
      <c r="H20" s="135" t="s">
        <v>54</v>
      </c>
      <c r="P20" s="82"/>
    </row>
    <row r="21" spans="2:16" x14ac:dyDescent="0.2">
      <c r="B21" s="81"/>
      <c r="P21" s="82"/>
    </row>
    <row r="22" spans="2:16" ht="80.099999999999994" customHeight="1" x14ac:dyDescent="0.2">
      <c r="B22" s="81"/>
      <c r="H22" s="88" t="s">
        <v>18</v>
      </c>
      <c r="J22" s="88" t="s">
        <v>68</v>
      </c>
      <c r="L22" s="88" t="s">
        <v>64</v>
      </c>
      <c r="N22" s="151" t="s">
        <v>208</v>
      </c>
      <c r="P22" s="82"/>
    </row>
    <row r="23" spans="2:16" x14ac:dyDescent="0.2">
      <c r="B23" s="81" t="s">
        <v>4</v>
      </c>
      <c r="F23" s="136">
        <v>0.2</v>
      </c>
      <c r="H23" s="89">
        <f>'MS Metsästysseura'!D92</f>
        <v>22680</v>
      </c>
      <c r="I23" s="18" t="s">
        <v>55</v>
      </c>
      <c r="J23" s="90">
        <f>H23/$H$27</f>
        <v>0.61201360030222896</v>
      </c>
      <c r="L23" s="132">
        <f>($H$13)*J23</f>
        <v>7448.0408840196451</v>
      </c>
      <c r="M23" s="18" t="s">
        <v>55</v>
      </c>
      <c r="N23" s="152">
        <f>H17*J23</f>
        <v>1489.6081768039289</v>
      </c>
      <c r="O23" s="18" t="s">
        <v>55</v>
      </c>
      <c r="P23" s="82"/>
    </row>
    <row r="24" spans="2:16" ht="8.1" customHeight="1" x14ac:dyDescent="0.2">
      <c r="B24" s="81"/>
      <c r="P24" s="82"/>
    </row>
    <row r="25" spans="2:16" x14ac:dyDescent="0.2">
      <c r="B25" s="81" t="s">
        <v>7</v>
      </c>
      <c r="F25" s="136">
        <v>1</v>
      </c>
      <c r="H25" s="89">
        <f>'MO Maanomistaja'!D76</f>
        <v>14378</v>
      </c>
      <c r="I25" s="18" t="s">
        <v>55</v>
      </c>
      <c r="J25" s="90">
        <f>H25/$H$27</f>
        <v>0.38798639969777104</v>
      </c>
      <c r="L25" s="132">
        <f>($H$13)*J25</f>
        <v>4721.6901159803547</v>
      </c>
      <c r="M25" s="18" t="s">
        <v>55</v>
      </c>
      <c r="N25" s="152">
        <f>H17*J25</f>
        <v>944.33802319607094</v>
      </c>
      <c r="O25" s="18" t="s">
        <v>55</v>
      </c>
      <c r="P25" s="82"/>
    </row>
    <row r="26" spans="2:16" ht="8.1" customHeight="1" x14ac:dyDescent="0.2">
      <c r="B26" s="81"/>
      <c r="P26" s="82"/>
    </row>
    <row r="27" spans="2:16" x14ac:dyDescent="0.2">
      <c r="B27" s="83" t="s">
        <v>65</v>
      </c>
      <c r="H27" s="89">
        <f>H23+H25</f>
        <v>37058</v>
      </c>
      <c r="I27" s="18" t="s">
        <v>55</v>
      </c>
      <c r="J27" s="86">
        <f>J23+J25</f>
        <v>1</v>
      </c>
      <c r="L27" s="132">
        <f>L23+L25</f>
        <v>12169.731</v>
      </c>
      <c r="M27" s="18" t="s">
        <v>55</v>
      </c>
      <c r="N27" s="152">
        <f>N23+N25</f>
        <v>2433.9461999999999</v>
      </c>
      <c r="O27" s="18" t="s">
        <v>55</v>
      </c>
      <c r="P27" s="82"/>
    </row>
    <row r="28" spans="2:16" x14ac:dyDescent="0.2">
      <c r="B28" s="81"/>
      <c r="L28" s="91">
        <f>H13-L27</f>
        <v>0</v>
      </c>
      <c r="N28" s="91">
        <f>N27-H17</f>
        <v>0</v>
      </c>
      <c r="P28" s="82"/>
    </row>
    <row r="29" spans="2:16" x14ac:dyDescent="0.2">
      <c r="B29" s="92"/>
      <c r="C29" s="76"/>
      <c r="D29" s="76"/>
      <c r="E29" s="76"/>
      <c r="F29" s="76"/>
      <c r="G29" s="76"/>
      <c r="H29" s="76"/>
      <c r="I29" s="76"/>
      <c r="J29" s="76"/>
      <c r="K29" s="76"/>
      <c r="L29" s="76"/>
      <c r="M29" s="76"/>
      <c r="N29" s="76"/>
      <c r="O29" s="76"/>
      <c r="P29" s="93"/>
    </row>
  </sheetData>
  <sheetProtection algorithmName="SHA-512" hashValue="zAKK4nJS+InDifSKyGlBF42NtBmbDfJpuFR77/Z3QbJ7I31r/aWTsH7oWsVIWu0aWHygsV35TH/H6OuyZBWgJA==" saltValue="k5RLMWPOJ7Tht+9rhzr9dQ==" spinCount="100000" sheet="1" objects="1" scenarios="1" formatCells="0" selectLockedCells="1"/>
  <pageMargins left="0.7" right="0.7" top="0.75" bottom="0.75" header="0.3" footer="0.3"/>
  <pageSetup paperSize="9" orientation="portrait" verticalDpi="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79998168889431442"/>
  </sheetPr>
  <dimension ref="B2:P29"/>
  <sheetViews>
    <sheetView zoomScaleNormal="100" workbookViewId="0">
      <selection activeCell="H7" sqref="H7"/>
    </sheetView>
  </sheetViews>
  <sheetFormatPr defaultColWidth="8.85546875" defaultRowHeight="14.25" x14ac:dyDescent="0.2"/>
  <cols>
    <col min="1" max="1" width="2.85546875" style="18" customWidth="1"/>
    <col min="2" max="7" width="8.85546875" style="18"/>
    <col min="8" max="8" width="12.85546875" style="18" customWidth="1"/>
    <col min="9" max="9" width="4.85546875" style="18" customWidth="1"/>
    <col min="10" max="10" width="12.85546875" style="18" customWidth="1"/>
    <col min="11" max="11" width="4.85546875" style="18" customWidth="1"/>
    <col min="12" max="12" width="12.85546875" style="18" customWidth="1"/>
    <col min="13" max="13" width="4.85546875" style="18" customWidth="1"/>
    <col min="14" max="14" width="12.85546875" style="18" customWidth="1"/>
    <col min="15" max="15" width="4.85546875" style="18" customWidth="1"/>
    <col min="16" max="16" width="2.85546875" style="18" customWidth="1"/>
    <col min="17" max="16384" width="8.85546875" style="18"/>
  </cols>
  <sheetData>
    <row r="2" spans="2:16" ht="20.25" x14ac:dyDescent="0.3">
      <c r="B2" s="74" t="s">
        <v>60</v>
      </c>
    </row>
    <row r="3" spans="2:16" x14ac:dyDescent="0.2">
      <c r="B3" s="75" t="s">
        <v>139</v>
      </c>
      <c r="H3" s="133"/>
      <c r="I3" s="134" t="s">
        <v>165</v>
      </c>
    </row>
    <row r="5" spans="2:16" x14ac:dyDescent="0.2">
      <c r="B5" s="78" t="s">
        <v>67</v>
      </c>
      <c r="C5" s="79"/>
      <c r="D5" s="79"/>
      <c r="E5" s="79"/>
      <c r="F5" s="79"/>
      <c r="G5" s="79"/>
      <c r="H5" s="79"/>
      <c r="I5" s="79"/>
      <c r="J5" s="79"/>
      <c r="K5" s="79"/>
      <c r="L5" s="79"/>
      <c r="M5" s="79"/>
      <c r="N5" s="79"/>
      <c r="O5" s="79"/>
      <c r="P5" s="80"/>
    </row>
    <row r="6" spans="2:16" x14ac:dyDescent="0.2">
      <c r="B6" s="81"/>
      <c r="P6" s="82"/>
    </row>
    <row r="7" spans="2:16" x14ac:dyDescent="0.2">
      <c r="B7" s="83" t="s">
        <v>140</v>
      </c>
      <c r="H7" s="168">
        <v>12000</v>
      </c>
      <c r="I7" s="18" t="s">
        <v>55</v>
      </c>
      <c r="J7" s="87" t="s">
        <v>145</v>
      </c>
      <c r="P7" s="82"/>
    </row>
    <row r="8" spans="2:16" x14ac:dyDescent="0.2">
      <c r="B8" s="81"/>
      <c r="P8" s="82"/>
    </row>
    <row r="9" spans="2:16" x14ac:dyDescent="0.2">
      <c r="B9" s="84" t="s">
        <v>61</v>
      </c>
      <c r="P9" s="82"/>
    </row>
    <row r="10" spans="2:16" ht="8.1" customHeight="1" x14ac:dyDescent="0.2">
      <c r="B10" s="81"/>
      <c r="H10" s="85"/>
      <c r="P10" s="82"/>
    </row>
    <row r="11" spans="2:16" x14ac:dyDescent="0.2">
      <c r="B11" s="81" t="s">
        <v>142</v>
      </c>
      <c r="H11" s="86">
        <v>1</v>
      </c>
      <c r="J11" s="87" t="s">
        <v>162</v>
      </c>
      <c r="P11" s="82"/>
    </row>
    <row r="12" spans="2:16" ht="8.1" customHeight="1" x14ac:dyDescent="0.2">
      <c r="B12" s="81"/>
      <c r="P12" s="82"/>
    </row>
    <row r="13" spans="2:16" x14ac:dyDescent="0.2">
      <c r="B13" s="83" t="s">
        <v>66</v>
      </c>
      <c r="H13" s="132">
        <f>H7*H11</f>
        <v>12000</v>
      </c>
      <c r="I13" s="18" t="s">
        <v>55</v>
      </c>
      <c r="P13" s="82"/>
    </row>
    <row r="14" spans="2:16" ht="8.1" customHeight="1" x14ac:dyDescent="0.2">
      <c r="B14" s="81"/>
      <c r="P14" s="82"/>
    </row>
    <row r="15" spans="2:16" x14ac:dyDescent="0.2">
      <c r="B15" s="81" t="s">
        <v>70</v>
      </c>
      <c r="H15" s="167">
        <v>0.2</v>
      </c>
      <c r="J15" s="87" t="s">
        <v>163</v>
      </c>
      <c r="P15" s="82"/>
    </row>
    <row r="16" spans="2:16" ht="8.1" customHeight="1" x14ac:dyDescent="0.2">
      <c r="B16" s="81"/>
      <c r="P16" s="82"/>
    </row>
    <row r="17" spans="2:16" x14ac:dyDescent="0.2">
      <c r="B17" s="83" t="s">
        <v>69</v>
      </c>
      <c r="H17" s="152">
        <f>H13*H15</f>
        <v>2400</v>
      </c>
      <c r="I17" s="18" t="s">
        <v>55</v>
      </c>
      <c r="J17" s="87" t="s">
        <v>164</v>
      </c>
      <c r="P17" s="82"/>
    </row>
    <row r="18" spans="2:16" ht="8.1" customHeight="1" x14ac:dyDescent="0.2">
      <c r="B18" s="81"/>
      <c r="P18" s="82"/>
    </row>
    <row r="19" spans="2:16" x14ac:dyDescent="0.2">
      <c r="B19" s="81"/>
      <c r="P19" s="82"/>
    </row>
    <row r="20" spans="2:16" x14ac:dyDescent="0.2">
      <c r="B20" s="84" t="s">
        <v>62</v>
      </c>
      <c r="H20" s="135" t="s">
        <v>54</v>
      </c>
      <c r="P20" s="82"/>
    </row>
    <row r="21" spans="2:16" x14ac:dyDescent="0.2">
      <c r="B21" s="81"/>
      <c r="P21" s="82"/>
    </row>
    <row r="22" spans="2:16" ht="80.099999999999994" customHeight="1" x14ac:dyDescent="0.2">
      <c r="B22" s="81"/>
      <c r="H22" s="88" t="s">
        <v>18</v>
      </c>
      <c r="J22" s="88" t="s">
        <v>68</v>
      </c>
      <c r="L22" s="88" t="s">
        <v>64</v>
      </c>
      <c r="N22" s="151" t="s">
        <v>208</v>
      </c>
      <c r="P22" s="82"/>
    </row>
    <row r="23" spans="2:16" x14ac:dyDescent="0.2">
      <c r="B23" s="81" t="s">
        <v>4</v>
      </c>
      <c r="F23" s="136">
        <v>0.2</v>
      </c>
      <c r="H23" s="89">
        <f>'MS Metsästysseura'!D92</f>
        <v>22680</v>
      </c>
      <c r="I23" s="18" t="s">
        <v>55</v>
      </c>
      <c r="J23" s="90">
        <f>H23/$H$27</f>
        <v>0.61201360030222896</v>
      </c>
      <c r="L23" s="132">
        <f>($H$13)*J23</f>
        <v>7344.1632036267474</v>
      </c>
      <c r="M23" s="18" t="s">
        <v>55</v>
      </c>
      <c r="N23" s="152">
        <f>H17*J23</f>
        <v>1468.8326407253494</v>
      </c>
      <c r="O23" s="18" t="s">
        <v>55</v>
      </c>
      <c r="P23" s="82"/>
    </row>
    <row r="24" spans="2:16" ht="8.1" customHeight="1" x14ac:dyDescent="0.2">
      <c r="B24" s="81"/>
      <c r="P24" s="82"/>
    </row>
    <row r="25" spans="2:16" x14ac:dyDescent="0.2">
      <c r="B25" s="81" t="s">
        <v>7</v>
      </c>
      <c r="F25" s="136">
        <v>1</v>
      </c>
      <c r="H25" s="89">
        <f>'MO Maanomistaja'!D76</f>
        <v>14378</v>
      </c>
      <c r="I25" s="18" t="s">
        <v>55</v>
      </c>
      <c r="J25" s="90">
        <f>H25/$H$27</f>
        <v>0.38798639969777104</v>
      </c>
      <c r="L25" s="132">
        <f>($H$13)*J25</f>
        <v>4655.8367963732526</v>
      </c>
      <c r="M25" s="18" t="s">
        <v>55</v>
      </c>
      <c r="N25" s="152">
        <f>H17*J25</f>
        <v>931.16735927465049</v>
      </c>
      <c r="O25" s="18" t="s">
        <v>55</v>
      </c>
      <c r="P25" s="82"/>
    </row>
    <row r="26" spans="2:16" ht="8.1" customHeight="1" x14ac:dyDescent="0.2">
      <c r="B26" s="81"/>
      <c r="P26" s="82"/>
    </row>
    <row r="27" spans="2:16" x14ac:dyDescent="0.2">
      <c r="B27" s="83" t="s">
        <v>65</v>
      </c>
      <c r="H27" s="89">
        <f>H23+H25</f>
        <v>37058</v>
      </c>
      <c r="I27" s="18" t="s">
        <v>55</v>
      </c>
      <c r="J27" s="86">
        <f>J23+J25</f>
        <v>1</v>
      </c>
      <c r="L27" s="132">
        <f>L23+L25</f>
        <v>12000</v>
      </c>
      <c r="M27" s="18" t="s">
        <v>55</v>
      </c>
      <c r="N27" s="152">
        <f>N23+N25</f>
        <v>2400</v>
      </c>
      <c r="O27" s="18" t="s">
        <v>55</v>
      </c>
      <c r="P27" s="82"/>
    </row>
    <row r="28" spans="2:16" x14ac:dyDescent="0.2">
      <c r="B28" s="81"/>
      <c r="L28" s="91">
        <f>H13-L27</f>
        <v>0</v>
      </c>
      <c r="N28" s="91">
        <f>N27-H17</f>
        <v>0</v>
      </c>
      <c r="P28" s="82"/>
    </row>
    <row r="29" spans="2:16" x14ac:dyDescent="0.2">
      <c r="B29" s="92"/>
      <c r="C29" s="76"/>
      <c r="D29" s="76"/>
      <c r="E29" s="76"/>
      <c r="F29" s="76"/>
      <c r="G29" s="76"/>
      <c r="H29" s="76"/>
      <c r="I29" s="76"/>
      <c r="J29" s="76"/>
      <c r="K29" s="76"/>
      <c r="L29" s="76"/>
      <c r="M29" s="76"/>
      <c r="N29" s="76"/>
      <c r="O29" s="76"/>
      <c r="P29" s="93"/>
    </row>
  </sheetData>
  <sheetProtection algorithmName="SHA-512" hashValue="NQhDqxOrHo7mu74vl7JTcitCwDELPBHJHw0d8DDrgMr3rkfN3MKQA581Ne0QYKqmTMLYtjWjB+7AHeE40BVCuQ==" saltValue="uOJkxv6AHf5lbeDbWvc5uA==" spinCount="100000" sheet="1" objects="1" scenarios="1" formatCells="0" selectLockedCells="1"/>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79998168889431442"/>
  </sheetPr>
  <dimension ref="B2:H16"/>
  <sheetViews>
    <sheetView workbookViewId="0">
      <selection activeCell="B21" sqref="B21"/>
    </sheetView>
  </sheetViews>
  <sheetFormatPr defaultColWidth="9.140625" defaultRowHeight="14.25" x14ac:dyDescent="0.2"/>
  <cols>
    <col min="1" max="1" width="2.85546875" style="18" customWidth="1"/>
    <col min="2" max="2" width="20.85546875" style="18" customWidth="1"/>
    <col min="3" max="8" width="15.85546875" style="18" customWidth="1"/>
    <col min="9" max="16384" width="9.140625" style="18"/>
  </cols>
  <sheetData>
    <row r="2" spans="2:8" ht="20.25" x14ac:dyDescent="0.3">
      <c r="B2" s="74" t="s">
        <v>60</v>
      </c>
    </row>
    <row r="3" spans="2:8" x14ac:dyDescent="0.2">
      <c r="B3" s="75" t="s">
        <v>144</v>
      </c>
    </row>
    <row r="4" spans="2:8" ht="15" thickBot="1" x14ac:dyDescent="0.25">
      <c r="B4" s="75"/>
    </row>
    <row r="5" spans="2:8" x14ac:dyDescent="0.2">
      <c r="B5" s="156" t="s">
        <v>66</v>
      </c>
      <c r="C5" s="157"/>
      <c r="D5" s="157"/>
      <c r="E5" s="157"/>
      <c r="F5" s="157"/>
      <c r="G5" s="157"/>
      <c r="H5" s="158"/>
    </row>
    <row r="6" spans="2:8" ht="50.1" customHeight="1" x14ac:dyDescent="0.2">
      <c r="B6" s="143" t="s">
        <v>209</v>
      </c>
      <c r="C6" s="144" t="s">
        <v>59</v>
      </c>
      <c r="D6" s="144" t="s">
        <v>11</v>
      </c>
      <c r="E6" s="144" t="s">
        <v>143</v>
      </c>
      <c r="F6" s="144" t="s">
        <v>12</v>
      </c>
      <c r="G6" s="145" t="s">
        <v>167</v>
      </c>
      <c r="H6" s="146" t="s">
        <v>65</v>
      </c>
    </row>
    <row r="7" spans="2:8" x14ac:dyDescent="0.2">
      <c r="B7" s="137" t="s">
        <v>4</v>
      </c>
      <c r="C7" s="138">
        <f>'4 Kokonaisarvo'!L23</f>
        <v>12413.401473366077</v>
      </c>
      <c r="D7" s="138">
        <f>'5 Liha-arvo'!L23</f>
        <v>4965.3605893464301</v>
      </c>
      <c r="E7" s="138">
        <f>'6 Lihan myynti'!L23</f>
        <v>6120.1360030222895</v>
      </c>
      <c r="F7" s="138">
        <f>'7 Elämysarvo'!L23</f>
        <v>7448.0408840196451</v>
      </c>
      <c r="G7" s="138">
        <f>'8 Elämysarvo toteutunut'!L23</f>
        <v>7344.1632036267474</v>
      </c>
      <c r="H7" s="139">
        <f>SUM(C7:G7)</f>
        <v>38291.102153381187</v>
      </c>
    </row>
    <row r="8" spans="2:8" ht="15" thickBot="1" x14ac:dyDescent="0.25">
      <c r="B8" s="137" t="s">
        <v>7</v>
      </c>
      <c r="C8" s="138">
        <f>'4 Kokonaisarvo'!L25</f>
        <v>7869.483526633926</v>
      </c>
      <c r="D8" s="138">
        <f>'5 Liha-arvo'!L25</f>
        <v>3147.7934106535699</v>
      </c>
      <c r="E8" s="138">
        <f>'6 Lihan myynti'!L25</f>
        <v>3879.8639969777105</v>
      </c>
      <c r="F8" s="138">
        <f>'7 Elämysarvo'!L25</f>
        <v>4721.6901159803547</v>
      </c>
      <c r="G8" s="138">
        <f>'8 Elämysarvo toteutunut'!L25</f>
        <v>4655.8367963732526</v>
      </c>
      <c r="H8" s="139">
        <f t="shared" ref="H8" si="0">SUM(C8:G8)</f>
        <v>24274.667846618813</v>
      </c>
    </row>
    <row r="9" spans="2:8" ht="15.75" thickTop="1" thickBot="1" x14ac:dyDescent="0.25">
      <c r="B9" s="162" t="s">
        <v>65</v>
      </c>
      <c r="C9" s="163">
        <f t="shared" ref="C9:H9" si="1">SUM(C7:C8)</f>
        <v>20282.885000000002</v>
      </c>
      <c r="D9" s="163">
        <f t="shared" si="1"/>
        <v>8113.1540000000005</v>
      </c>
      <c r="E9" s="163">
        <f t="shared" si="1"/>
        <v>10000</v>
      </c>
      <c r="F9" s="163">
        <f t="shared" si="1"/>
        <v>12169.731</v>
      </c>
      <c r="G9" s="163">
        <f t="shared" si="1"/>
        <v>12000</v>
      </c>
      <c r="H9" s="164">
        <f t="shared" si="1"/>
        <v>62565.770000000004</v>
      </c>
    </row>
    <row r="10" spans="2:8" x14ac:dyDescent="0.2">
      <c r="B10" s="159" t="s">
        <v>236</v>
      </c>
      <c r="C10" s="160"/>
      <c r="D10" s="160"/>
      <c r="E10" s="160"/>
      <c r="F10" s="160"/>
      <c r="G10" s="160"/>
      <c r="H10" s="161"/>
    </row>
    <row r="11" spans="2:8" ht="50.1" customHeight="1" x14ac:dyDescent="0.2">
      <c r="B11" s="143" t="s">
        <v>209</v>
      </c>
      <c r="C11" s="144" t="s">
        <v>59</v>
      </c>
      <c r="D11" s="144" t="s">
        <v>11</v>
      </c>
      <c r="E11" s="144" t="s">
        <v>143</v>
      </c>
      <c r="F11" s="144" t="s">
        <v>12</v>
      </c>
      <c r="G11" s="145" t="s">
        <v>167</v>
      </c>
      <c r="H11" s="146" t="s">
        <v>65</v>
      </c>
    </row>
    <row r="12" spans="2:8" x14ac:dyDescent="0.2">
      <c r="B12" s="137" t="s">
        <v>4</v>
      </c>
      <c r="C12" s="138">
        <f>'4 Kokonaisarvo'!N23</f>
        <v>2482.6802946732155</v>
      </c>
      <c r="D12" s="138">
        <f>'5 Liha-arvo'!N23</f>
        <v>993.07211786928599</v>
      </c>
      <c r="E12" s="138">
        <f>'6 Lihan myynti'!N23</f>
        <v>1224.0272006044579</v>
      </c>
      <c r="F12" s="138">
        <f>'7 Elämysarvo'!N23</f>
        <v>1489.6081768039289</v>
      </c>
      <c r="G12" s="138">
        <f>'8 Elämysarvo toteutunut'!N23</f>
        <v>1468.8326407253494</v>
      </c>
      <c r="H12" s="139">
        <f>SUM(C12:G12)</f>
        <v>7658.2204306762378</v>
      </c>
    </row>
    <row r="13" spans="2:8" ht="15" thickBot="1" x14ac:dyDescent="0.25">
      <c r="B13" s="140" t="s">
        <v>7</v>
      </c>
      <c r="C13" s="77">
        <f>'4 Kokonaisarvo'!N25</f>
        <v>1573.8967053267852</v>
      </c>
      <c r="D13" s="77">
        <f>'5 Liha-arvo'!N25</f>
        <v>629.55868213071392</v>
      </c>
      <c r="E13" s="77">
        <f>'6 Lihan myynti'!N25</f>
        <v>775.9727993955421</v>
      </c>
      <c r="F13" s="77">
        <f>'7 Elämysarvo'!N25</f>
        <v>944.33802319607094</v>
      </c>
      <c r="G13" s="77">
        <f>'8 Elämysarvo toteutunut'!N25</f>
        <v>931.16735927465049</v>
      </c>
      <c r="H13" s="141">
        <f>SUM(C13:G13)</f>
        <v>4854.9335693237626</v>
      </c>
    </row>
    <row r="14" spans="2:8" ht="15.75" thickTop="1" thickBot="1" x14ac:dyDescent="0.25">
      <c r="B14" s="162" t="s">
        <v>65</v>
      </c>
      <c r="C14" s="163">
        <f>SUM(C12:C13)</f>
        <v>4056.5770000000007</v>
      </c>
      <c r="D14" s="163">
        <f t="shared" ref="D14:G14" si="2">SUM(D12:D13)</f>
        <v>1622.6307999999999</v>
      </c>
      <c r="E14" s="163">
        <f t="shared" si="2"/>
        <v>2000</v>
      </c>
      <c r="F14" s="163">
        <f t="shared" si="2"/>
        <v>2433.9461999999999</v>
      </c>
      <c r="G14" s="163">
        <f t="shared" si="2"/>
        <v>2400</v>
      </c>
      <c r="H14" s="164">
        <f>SUM(H12:H13)</f>
        <v>12513.154</v>
      </c>
    </row>
    <row r="16" spans="2:8" x14ac:dyDescent="0.2">
      <c r="B16" s="18" t="s">
        <v>235</v>
      </c>
    </row>
  </sheetData>
  <sheetProtection algorithmName="SHA-512" hashValue="zN3JyFCsVqa3D7vzHILeUW7NB2YCiAqW4GEd44K8pJLPImWoD0+YQEQX5q7LnVv5G18zoGWvHlCTjV+XS3El8Q==" saltValue="XhLpbnFDpTpdDrje4TLwPA==" spinCount="100000" sheet="1" objects="1" scenarios="1" selectLockedCells="1" selectUnlockedCells="1"/>
  <pageMargins left="0.7" right="0.7" top="0.75" bottom="0.75" header="0.3" footer="0.3"/>
  <pageSetup paperSize="9" orientation="portrait" r:id="rId1"/>
</worksheet>
</file>

<file path=docMetadata/LabelInfo.xml><?xml version="1.0" encoding="utf-8"?>
<clbl:labelList xmlns:clbl="http://schemas.microsoft.com/office/2020/mipLabelMetadata">
  <clbl:label id="{f49eef2c-c7b6-47a5-ac28-9a1aa7a0e57d}" enabled="1" method="Privileged" siteId="{6e9eaaf0-3ff7-4de9-8cd4-1ffbd45951b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1 Kansilehti</vt:lpstr>
      <vt:lpstr>2 Ohjeet</vt:lpstr>
      <vt:lpstr>3 Alueen perustiedot</vt:lpstr>
      <vt:lpstr>4 Kokonaisarvo</vt:lpstr>
      <vt:lpstr>5 Liha-arvo</vt:lpstr>
      <vt:lpstr>6 Lihan myynti</vt:lpstr>
      <vt:lpstr>7 Elämysarvo</vt:lpstr>
      <vt:lpstr>8 Elämysarvo toteutunut</vt:lpstr>
      <vt:lpstr>9 Yhteenveto</vt:lpstr>
      <vt:lpstr>MS täyttösivu</vt:lpstr>
      <vt:lpstr>MS Metsästysseura</vt:lpstr>
      <vt:lpstr>MO täyttösivu</vt:lpstr>
      <vt:lpstr>MO Maanomistaja</vt:lpstr>
      <vt:lpstr>Parametrit</vt:lpstr>
      <vt:lpstr>'2 Ohjeet'!OLE_LINK1</vt:lpstr>
    </vt:vector>
  </TitlesOfParts>
  <Company>JAMK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Laaksonen Aki</dc:creator>
  <cp:lastModifiedBy>Laaksonen Aki</cp:lastModifiedBy>
  <dcterms:created xsi:type="dcterms:W3CDTF">2020-06-08T09:13:23Z</dcterms:created>
  <dcterms:modified xsi:type="dcterms:W3CDTF">2026-04-22T11:07:50Z</dcterms:modified>
</cp:coreProperties>
</file>